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ВС" sheetId="1" r:id="rId1"/>
    <sheet name="ВО" sheetId="2" r:id="rId2"/>
    <sheet name="ТБО" sheetId="3" r:id="rId3"/>
    <sheet name="Лист2" sheetId="4" r:id="rId4"/>
    <sheet name="Лист3" sheetId="5" r:id="rId5"/>
    <sheet name="Лист1" sheetId="6" r:id="rId6"/>
  </sheets>
  <definedNames>
    <definedName name="_xlnm.Print_Titles" localSheetId="1">'ВО'!$1:$4</definedName>
    <definedName name="_xlnm.Print_Titles" localSheetId="0">'ВС'!$1:$4</definedName>
    <definedName name="_xlnm.Print_Titles" localSheetId="2">'ТБО'!$1:$4</definedName>
    <definedName name="_xlnm.Print_Area" localSheetId="1">'ВО'!$A$1:$I$112</definedName>
    <definedName name="_xlnm.Print_Area" localSheetId="0">'ВС'!$A$1:$I$112</definedName>
    <definedName name="_xlnm.Print_Area" localSheetId="2">'ТБО'!$A$1:$U$112</definedName>
  </definedNames>
  <calcPr fullCalcOnLoad="1"/>
</workbook>
</file>

<file path=xl/sharedStrings.xml><?xml version="1.0" encoding="utf-8"?>
<sst xmlns="http://schemas.openxmlformats.org/spreadsheetml/2006/main" count="743" uniqueCount="244">
  <si>
    <t>2</t>
  </si>
  <si>
    <t>3</t>
  </si>
  <si>
    <t>4</t>
  </si>
  <si>
    <t>3.1</t>
  </si>
  <si>
    <t>3.2</t>
  </si>
  <si>
    <t>3.3</t>
  </si>
  <si>
    <t>3.4</t>
  </si>
  <si>
    <t>3.5</t>
  </si>
  <si>
    <t>4.1</t>
  </si>
  <si>
    <t>4.2</t>
  </si>
  <si>
    <t>5</t>
  </si>
  <si>
    <t>тыс.руб.</t>
  </si>
  <si>
    <t>10</t>
  </si>
  <si>
    <t>по результатам рассмотрения разногласий ФСТ России</t>
  </si>
  <si>
    <t>Избыток средств, полученный за отчётные периоды регулирования</t>
  </si>
  <si>
    <t>Валовая прибыль</t>
  </si>
  <si>
    <t>Прибыль на социальное развитие</t>
  </si>
  <si>
    <t>Прибыль на поощрение</t>
  </si>
  <si>
    <t>Прибыль на прочие цели</t>
  </si>
  <si>
    <t>налог на имущество</t>
  </si>
  <si>
    <t>2.4.1</t>
  </si>
  <si>
    <t>2.4.2</t>
  </si>
  <si>
    <t>2.4.3</t>
  </si>
  <si>
    <t>3.1.1</t>
  </si>
  <si>
    <t>оплата труда основных производственных рабочих</t>
  </si>
  <si>
    <t>среднемесячная оплата труда основных производственных рабочих (руб.)</t>
  </si>
  <si>
    <t>численность основного производственного персонала, относимого на регулируемый вид деятельности, ед.</t>
  </si>
  <si>
    <t>оплата труда ремонтного персонала</t>
  </si>
  <si>
    <t>среднемесячная оплата труда ремонтного персонала (руб.)</t>
  </si>
  <si>
    <t>численность ремонтного персонала, относимого на регулируемый вид деятельности, ед.</t>
  </si>
  <si>
    <t>оплата труда цехового персонала</t>
  </si>
  <si>
    <t>среднемесячная оплата труда цехового персонала (руб.)</t>
  </si>
  <si>
    <t>численность цехового персонала, относимого на регулируемый вид деятельности, ед.</t>
  </si>
  <si>
    <t>оплата труда АУП</t>
  </si>
  <si>
    <t>среднемесячная оплата труда АУП (руб.)</t>
  </si>
  <si>
    <t>численность АУП, относимого на регулируемый вид деятельности, ед.</t>
  </si>
  <si>
    <t>заработная плата прочего персонала, относимого на регулируемый вид деятельности</t>
  </si>
  <si>
    <t>среднемесячная оплата труда персонала (руб.)</t>
  </si>
  <si>
    <t>численность прочего персонала, относимого на регулируемый вид деятельности, ед.</t>
  </si>
  <si>
    <t>Объём отпуска воды (тыс. куб.м)</t>
  </si>
  <si>
    <t>Покупная вода</t>
  </si>
  <si>
    <t>тариф (руб./куб.м)</t>
  </si>
  <si>
    <t>покупка потерь</t>
  </si>
  <si>
    <t>Услуги по транспортированию неочищенной воды, оказываемые сторонними организациями</t>
  </si>
  <si>
    <t>Услуги холодного водоснабжения по очистке воды, оказываемые сторонними организациями</t>
  </si>
  <si>
    <t>Услуги холодного водоснабжения по транспортированию воды, оказываемые сторонними организациями</t>
  </si>
  <si>
    <t xml:space="preserve">Наименование показателя                                                       </t>
  </si>
  <si>
    <t>Индексы роста тарифов по прогнозу (%)</t>
  </si>
  <si>
    <t>ставка НДС</t>
  </si>
  <si>
    <t>Формирование сметы затрат на водоснабжение на 2014 год по _______________ району _______________ МО ___________________</t>
  </si>
  <si>
    <r>
      <t xml:space="preserve">Годовая смета затрат, к тарифу утвержденному по состоянию на </t>
    </r>
    <r>
      <rPr>
        <u val="single"/>
        <sz val="12"/>
        <rFont val="Times New Roman"/>
        <family val="1"/>
      </rPr>
      <t>31.12.2013г.</t>
    </r>
  </si>
  <si>
    <t>Расчет сметы затрат на период с 01.01.2014г. по 31.12.2014г.</t>
  </si>
  <si>
    <t>Годовая смета, к тарифу                              с 01.01.2014г.                 по 30.06.2014г.</t>
  </si>
  <si>
    <r>
      <t xml:space="preserve">Годовая смета, к тарифу с </t>
    </r>
    <r>
      <rPr>
        <u val="singleAccounting"/>
        <sz val="12"/>
        <rFont val="Times New Roman"/>
        <family val="1"/>
      </rPr>
      <t>01.07.2014г. по 31.12.2014г.</t>
    </r>
    <r>
      <rPr>
        <sz val="12"/>
        <rFont val="Times New Roman"/>
        <family val="1"/>
      </rPr>
      <t xml:space="preserve"> (с учетом индексов роста)</t>
    </r>
  </si>
  <si>
    <t>Доп. факторы на 2014 год</t>
  </si>
  <si>
    <t>Годовая смета затрат с учетом индексов и доп. факторов с 01.07.2014г. по 31.12.2014г.</t>
  </si>
  <si>
    <t>Тариф (руб. за 1м3 без НДС)</t>
  </si>
  <si>
    <t>х</t>
  </si>
  <si>
    <t>Тариф (руб. за 1м3 с НДС)</t>
  </si>
  <si>
    <t>% роста без НДС</t>
  </si>
  <si>
    <t>% роста с НДС</t>
  </si>
  <si>
    <t xml:space="preserve">Является ли организация плательщиком НДС </t>
  </si>
  <si>
    <t>для того, чтобы тариф с 01.01.2014г. был равен тарифу на 31.12.2013г.</t>
  </si>
  <si>
    <t>ГОДОВОЙ ОБЪЕМ ОТПУСКА ВОДЫ ПО ПОЛУГОДИЯМ</t>
  </si>
  <si>
    <t xml:space="preserve">Годовая смета затрат с учетом </t>
  </si>
  <si>
    <t xml:space="preserve">     В данной форме Вами должны быть заполнены только столбцы №3 и №7, остальные столбцы рассчитываются автоматически по имеющимся формулам.</t>
  </si>
  <si>
    <t xml:space="preserve">     Если социальные отчисления составляют больше или меньше 30,2% принятые на момент регулирования,</t>
  </si>
  <si>
    <t xml:space="preserve">    При изменении объема отпуска воды с 01.01.2014г. по сравнению с 2013г., необходимо скорректировать калькуляцию на 01.01.2014г. (гр. 4)</t>
  </si>
  <si>
    <r>
      <t xml:space="preserve">индексов и допфакторов </t>
    </r>
    <r>
      <rPr>
        <b/>
        <u val="singleAccounting"/>
        <sz val="12"/>
        <rFont val="Times New Roman"/>
        <family val="1"/>
      </rPr>
      <t>с 01.01.2014 по 31.12.2014г</t>
    </r>
    <r>
      <rPr>
        <u val="singleAccounting"/>
        <sz val="12"/>
        <rFont val="Times New Roman"/>
        <family val="1"/>
      </rPr>
      <t>.</t>
    </r>
  </si>
  <si>
    <t>Формирование сметы затрат на водоотведение на 2014 год по _______________ району _______________ МО ___________________</t>
  </si>
  <si>
    <t>Пропущено сточных вод, всего (тыс. куб.м)</t>
  </si>
  <si>
    <t>Услуги по транспортированию стоков, оказываемые сторонними организациями</t>
  </si>
  <si>
    <t>Услуги по очистке стоков и утилизации сточной жидкости, оказываемые сторонними организациями</t>
  </si>
  <si>
    <t>Услуги по утилизации осадка, оказываемые сторонними организациями</t>
  </si>
  <si>
    <t>ГОДОВОЙ ОБЪЕМ СТОКОВ ПО ПОЛУГОДИЯМ</t>
  </si>
  <si>
    <t xml:space="preserve">    При изменении объема стоков с 01.01.2014г. по сравнению с 2013г., необходимо скорректировать калькуляцию на 01.01.2014г. (гр. 4)</t>
  </si>
  <si>
    <t>по результатам досудебного рассмотрения споров ФСТ России</t>
  </si>
  <si>
    <t>4.0</t>
  </si>
  <si>
    <t>2.7.0.1</t>
  </si>
  <si>
    <t>2.7.0.2</t>
  </si>
  <si>
    <t>2.7.0.3</t>
  </si>
  <si>
    <t>2.7.1.3</t>
  </si>
  <si>
    <t>2.7.1.4</t>
  </si>
  <si>
    <t>2.7.1.5</t>
  </si>
  <si>
    <t>2.7.2.3</t>
  </si>
  <si>
    <t>2.7.2.4</t>
  </si>
  <si>
    <t>2.7.2.5</t>
  </si>
  <si>
    <t>объём (тыс. куб.м)</t>
  </si>
  <si>
    <t>7</t>
  </si>
  <si>
    <t>отчисления на соц. нужды от заработной платы основных производственных рабочих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</si>
  <si>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</si>
  <si>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</si>
  <si>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отчисления на соц. нужды от заработной платы АУП</t>
  </si>
  <si>
    <t>отчисления на соц. нужды от заработной платы прочего персонала</t>
  </si>
  <si>
    <t>8</t>
  </si>
  <si>
    <t>9</t>
  </si>
  <si>
    <t>налог на землю</t>
  </si>
  <si>
    <t>Амортизация</t>
  </si>
  <si>
    <t>11</t>
  </si>
  <si>
    <t>2.1.1</t>
  </si>
  <si>
    <t>2.1.2</t>
  </si>
  <si>
    <t>№ п/п</t>
  </si>
  <si>
    <t>1</t>
  </si>
  <si>
    <t>Необходимая валовая выручка, без НДС</t>
  </si>
  <si>
    <t>Необходимая валовая выручка, с НДС</t>
  </si>
  <si>
    <t>Необходимая валовая выручка с учётом инвестиционной надбавки, с НДС</t>
  </si>
  <si>
    <t>2.1</t>
  </si>
  <si>
    <t>2.2</t>
  </si>
  <si>
    <t>2.3</t>
  </si>
  <si>
    <t>4.3</t>
  </si>
  <si>
    <t>6</t>
  </si>
  <si>
    <t>Тарифная ставка рабочего 1-го разряда, руб./мес.</t>
  </si>
  <si>
    <t>Минимальный размер оплаты труда в целом по организации, руб./мес.</t>
  </si>
  <si>
    <t>Базовая тарифная ставка рабочего 1-го разряда, руб./мес.</t>
  </si>
  <si>
    <t>Минимальная тарифная ставка рабочего 1-го разряда, руб./мес.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</si>
  <si>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</si>
  <si>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</si>
  <si>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Себестоимость</t>
  </si>
  <si>
    <t>Энергия, в том числе:</t>
  </si>
  <si>
    <t>Электрическая энергия</t>
  </si>
  <si>
    <t>Тепловая энергия</t>
  </si>
  <si>
    <t>Реагенты</t>
  </si>
  <si>
    <t>2.4</t>
  </si>
  <si>
    <t>Аренда основного оборудования</t>
  </si>
  <si>
    <t>по договорам лизинга</t>
  </si>
  <si>
    <t>по концессионным соглашениям</t>
  </si>
  <si>
    <t>иное</t>
  </si>
  <si>
    <t>2.5</t>
  </si>
  <si>
    <t>Текущий ремонт и техническое обслуживание</t>
  </si>
  <si>
    <t>2.6</t>
  </si>
  <si>
    <t>Капитальный ремонт</t>
  </si>
  <si>
    <t>2.7</t>
  </si>
  <si>
    <t>Затраты на оплату труда</t>
  </si>
  <si>
    <t>2.7.1</t>
  </si>
  <si>
    <t>2.7.1.1</t>
  </si>
  <si>
    <t>2.7.1.2</t>
  </si>
  <si>
    <t>2.7.2</t>
  </si>
  <si>
    <t>2.7.2.1</t>
  </si>
  <si>
    <t>2.7.2.2</t>
  </si>
  <si>
    <t>2.7.3</t>
  </si>
  <si>
    <t>2.7.3.1</t>
  </si>
  <si>
    <t>2.7.3.2</t>
  </si>
  <si>
    <t>2.7.4</t>
  </si>
  <si>
    <t>2.7.4.1</t>
  </si>
  <si>
    <t>2.7.4.2</t>
  </si>
  <si>
    <t>2.7.5</t>
  </si>
  <si>
    <t>2.7.5.1</t>
  </si>
  <si>
    <t>2.7.5.2</t>
  </si>
  <si>
    <t>2.8</t>
  </si>
  <si>
    <t>Отчисления на социальные нужды, в том числе</t>
  </si>
  <si>
    <t>2.8.1</t>
  </si>
  <si>
    <t>2.8.2</t>
  </si>
  <si>
    <t>2.8.3</t>
  </si>
  <si>
    <t>2.8.4</t>
  </si>
  <si>
    <t>2.8.5</t>
  </si>
  <si>
    <t>2.9</t>
  </si>
  <si>
    <t>2.9.1</t>
  </si>
  <si>
    <t>2.9.2</t>
  </si>
  <si>
    <t>2.9.3</t>
  </si>
  <si>
    <t>2.10</t>
  </si>
  <si>
    <t>2.11</t>
  </si>
  <si>
    <t>2.12</t>
  </si>
  <si>
    <t>2.13</t>
  </si>
  <si>
    <t>Расходы по сомнительным долгам</t>
  </si>
  <si>
    <t>2.13.1</t>
  </si>
  <si>
    <t>безнадежная дебиторская задолженность</t>
  </si>
  <si>
    <t>2.13.2</t>
  </si>
  <si>
    <t>резерв для погашения сомнительных долгов</t>
  </si>
  <si>
    <t>2.14</t>
  </si>
  <si>
    <t>Расходы по проведению аварийно-восстановительных работ</t>
  </si>
  <si>
    <t>2.15</t>
  </si>
  <si>
    <t>Цеховые расходы  (за исключением затрат на оплату труда)</t>
  </si>
  <si>
    <t>2.16</t>
  </si>
  <si>
    <t>Общеэксплуатационные расходы (за исключением затрат на оплату труда)</t>
  </si>
  <si>
    <t>2.17</t>
  </si>
  <si>
    <t>Прочие прямые расходы, в том числе</t>
  </si>
  <si>
    <t>2.17.1</t>
  </si>
  <si>
    <t>Плата за выбросы загрязняющих веществ</t>
  </si>
  <si>
    <t>2.17.2</t>
  </si>
  <si>
    <t>Приобретение инвентаря (в том числе, канцтоваров)</t>
  </si>
  <si>
    <t>2.17.3</t>
  </si>
  <si>
    <t>Услуги связи</t>
  </si>
  <si>
    <t>2.17.4</t>
  </si>
  <si>
    <t>Лицензирование</t>
  </si>
  <si>
    <t>2.17.5</t>
  </si>
  <si>
    <t>Обучение персонала</t>
  </si>
  <si>
    <t>2.17.6</t>
  </si>
  <si>
    <t>Страхование</t>
  </si>
  <si>
    <t>2.17.7</t>
  </si>
  <si>
    <t xml:space="preserve">Охрана труда </t>
  </si>
  <si>
    <t>2.17.8</t>
  </si>
  <si>
    <t>Расходы на ГСМ (и/или расходы на аренду спецтехники)</t>
  </si>
  <si>
    <t>2.17.9</t>
  </si>
  <si>
    <t>Другие прочие прямые расходы</t>
  </si>
  <si>
    <t>2.18</t>
  </si>
  <si>
    <t>Налоги и сборы, включаемые в себестоимость продукции, в том числе:</t>
  </si>
  <si>
    <t>2.18.1</t>
  </si>
  <si>
    <t>2.18.2</t>
  </si>
  <si>
    <t>налог на воду</t>
  </si>
  <si>
    <t>2.18.3</t>
  </si>
  <si>
    <t>2.18.4</t>
  </si>
  <si>
    <t>единый налог, уплачиваемый организацией, применяющей упрощенную систему налогообложения</t>
  </si>
  <si>
    <t>2.18.5</t>
  </si>
  <si>
    <t>транспортный налог</t>
  </si>
  <si>
    <t xml:space="preserve">Прибыль на развитие производства , в том числе </t>
  </si>
  <si>
    <t>прибыль на капитальные вложения</t>
  </si>
  <si>
    <t>Налоги, сборы, платежи - всего, в том числе:</t>
  </si>
  <si>
    <t>3.5.1</t>
  </si>
  <si>
    <t xml:space="preserve">Налог на прибыль, в том числе </t>
  </si>
  <si>
    <t>3.5.1.1</t>
  </si>
  <si>
    <t>налог от капитальных вложений</t>
  </si>
  <si>
    <t>3.5.2</t>
  </si>
  <si>
    <t>Другие налоги</t>
  </si>
  <si>
    <t>Недополученный по независящим причинам доход</t>
  </si>
  <si>
    <t>экономически обоснованные расходы, понесённые за отчётные периоды, не учтённые при регулировании</t>
  </si>
  <si>
    <t>выпадающие доходы за отчётные периоды регулирования, связанные с изменением объёмов реализации услуг</t>
  </si>
  <si>
    <t>Перекрёстное субсидирование</t>
  </si>
  <si>
    <t>Инвестиционная надбавка, без НДС</t>
  </si>
  <si>
    <t>Инвестиционная надбавка, с НДС</t>
  </si>
  <si>
    <t>Формирование сметы затрат на утилизацию ТБО на 2014-2016 г.г. по _______________ району _______________ МО ___________________</t>
  </si>
  <si>
    <t>Объём захоронения ТБО (тыс. куб.м)</t>
  </si>
  <si>
    <t>ГОДОВОЙ ОБЪЕМ захоронения ТБО ПО ПОЛУГОДИЯМ</t>
  </si>
  <si>
    <t xml:space="preserve">    При изменении объема захоронения ТБО с 01.01.2014г. по сравнению с 2013г., необходимо скорректировать калькуляцию на 01.01.2014г. (гр. 4)</t>
  </si>
  <si>
    <t>Расчет сметы затрат на период с 01.01.2015г. по 31.12.2015г.</t>
  </si>
  <si>
    <t>Годовая смета, к тарифу                              с 01.01.2015г.                 по 30.06.2015г.</t>
  </si>
  <si>
    <r>
      <t xml:space="preserve">Годовая смета, к тарифу с </t>
    </r>
    <r>
      <rPr>
        <u val="singleAccounting"/>
        <sz val="12"/>
        <rFont val="Times New Roman"/>
        <family val="1"/>
      </rPr>
      <t>01.07.2015г. по 31.12.2015г.</t>
    </r>
    <r>
      <rPr>
        <sz val="12"/>
        <rFont val="Times New Roman"/>
        <family val="1"/>
      </rPr>
      <t xml:space="preserve"> (с учетом индексов роста)</t>
    </r>
  </si>
  <si>
    <t>Доп. факторы на 2015 год</t>
  </si>
  <si>
    <t>Годовая смета затрат с учетом индексов и доп. факторов с 01.07.2015г. по 31.12.2015г.</t>
  </si>
  <si>
    <r>
      <t xml:space="preserve">индексов и допфакторов </t>
    </r>
    <r>
      <rPr>
        <b/>
        <u val="singleAccounting"/>
        <sz val="12"/>
        <rFont val="Times New Roman"/>
        <family val="1"/>
      </rPr>
      <t>с 01.01.2015 по 31.12.2015г</t>
    </r>
    <r>
      <rPr>
        <u val="singleAccounting"/>
        <sz val="12"/>
        <rFont val="Times New Roman"/>
        <family val="1"/>
      </rPr>
      <t>.</t>
    </r>
  </si>
  <si>
    <t>Расчет сметы затрат на период с 01.01.2016г. по 31.12.2016г.</t>
  </si>
  <si>
    <t>Годовая смета, к тарифу                              с 01.01.2016г.                 по 30.06.2016г.</t>
  </si>
  <si>
    <r>
      <t xml:space="preserve">Годовая смета, к тарифу с </t>
    </r>
    <r>
      <rPr>
        <u val="singleAccounting"/>
        <sz val="12"/>
        <rFont val="Times New Roman"/>
        <family val="1"/>
      </rPr>
      <t>01.07.2016г. по 31.12.2016г.</t>
    </r>
    <r>
      <rPr>
        <sz val="12"/>
        <rFont val="Times New Roman"/>
        <family val="1"/>
      </rPr>
      <t xml:space="preserve"> (с учетом индексов роста)</t>
    </r>
  </si>
  <si>
    <t>Доп. факторы на 2016 год</t>
  </si>
  <si>
    <t>Годовая смета затрат с учетом индексов и доп. факторов с 01.07.2016г. по 31.12.2016г.</t>
  </si>
  <si>
    <r>
      <t xml:space="preserve">индексов и допфакторов </t>
    </r>
    <r>
      <rPr>
        <b/>
        <u val="singleAccounting"/>
        <sz val="12"/>
        <rFont val="Times New Roman"/>
        <family val="1"/>
      </rPr>
      <t>с 01.01.2016 по 31.12.2016г</t>
    </r>
    <r>
      <rPr>
        <u val="singleAccounting"/>
        <sz val="12"/>
        <rFont val="Times New Roman"/>
        <family val="1"/>
      </rPr>
      <t>.</t>
    </r>
  </si>
  <si>
    <t xml:space="preserve">     В данной форме Вами должны быть заполнены только столбцы №3,7,13,19 остальные столбцы рассчитываются автоматически по имеющимся формулам.</t>
  </si>
  <si>
    <t>то необходимо внести изменения в ячейки Е45-50 и указать необходимый показатель.</t>
  </si>
  <si>
    <t>то необходимо внести изменения в ячейки Е,K,Q45-50 и указать необходимый показатель.</t>
  </si>
  <si>
    <t>для того, чтобы тариф с 01.01.2014г. был равен тарифу на 31.12.2013г. В последующих периодах (15, 16г.г.) аналогично.</t>
  </si>
  <si>
    <t xml:space="preserve">по предприятию______________________________ </t>
  </si>
  <si>
    <t>Да или НЕТ</t>
  </si>
  <si>
    <t>нет</t>
  </si>
  <si>
    <t>Яснополянский сельсовет</t>
  </si>
  <si>
    <t>по предприятию ООО Источник 2006 (питьевая вода) ненужное удалить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</si>
</sst>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_(&quot;р.&quot;* #,##0.00_);_(&quot;р.&quot;* \(#,##0.00\);_(&quot;р.&quot;* &quot;-&quot;??_);_(@_)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45">
    <font>
      <sz val="12"/>
      <name val="Times New Roman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9"/>
      <color indexed="20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8" fontId="7" fillId="0" borderId="0" applyFont="0" applyFill="0" applyBorder="0" applyAlignment="0" applyProtection="0"/>
    <xf numFmtId="170" fontId="8" fillId="0" borderId="0">
      <alignment/>
      <protection locked="0"/>
    </xf>
    <xf numFmtId="171" fontId="8" fillId="0" borderId="0">
      <alignment/>
      <protection locked="0"/>
    </xf>
    <xf numFmtId="170" fontId="8" fillId="0" borderId="0">
      <alignment/>
      <protection locked="0"/>
    </xf>
    <xf numFmtId="171" fontId="8" fillId="0" borderId="0">
      <alignment/>
      <protection locked="0"/>
    </xf>
    <xf numFmtId="172" fontId="8" fillId="0" borderId="0">
      <alignment/>
      <protection locked="0"/>
    </xf>
    <xf numFmtId="169" fontId="8" fillId="0" borderId="2">
      <alignment/>
      <protection locked="0"/>
    </xf>
    <xf numFmtId="169" fontId="9" fillId="0" borderId="0">
      <alignment/>
      <protection locked="0"/>
    </xf>
    <xf numFmtId="169" fontId="9" fillId="0" borderId="0">
      <alignment/>
      <protection locked="0"/>
    </xf>
    <xf numFmtId="169" fontId="8" fillId="0" borderId="2">
      <alignment/>
      <protection locked="0"/>
    </xf>
    <xf numFmtId="0" fontId="10" fillId="5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9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9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9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9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9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9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9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9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9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9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9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30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0" fillId="3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0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0" fillId="3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0" fillId="3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0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3">
      <alignment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4" fillId="7" borderId="0" applyNumberFormat="0" applyBorder="0" applyAlignment="0" applyProtection="0"/>
    <xf numFmtId="10" fontId="15" fillId="0" borderId="0" applyNumberFormat="0" applyFill="0" applyBorder="0" applyAlignment="0">
      <protection/>
    </xf>
    <xf numFmtId="0" fontId="16" fillId="0" borderId="0">
      <alignment/>
      <protection/>
    </xf>
    <xf numFmtId="0" fontId="17" fillId="2" borderId="4" applyNumberFormat="0" applyAlignment="0" applyProtection="0"/>
    <xf numFmtId="0" fontId="18" fillId="41" borderId="5" applyNumberFormat="0" applyAlignment="0" applyProtection="0"/>
    <xf numFmtId="0" fontId="19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173" fontId="22" fillId="9" borderId="3">
      <alignment/>
      <protection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4" fontId="23" fillId="0" borderId="0">
      <alignment vertical="top"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0" fillId="0" borderId="7" applyNumberFormat="0" applyFont="0" applyFill="0" applyAlignment="0" applyProtection="0"/>
    <xf numFmtId="0" fontId="24" fillId="0" borderId="0" applyNumberFormat="0" applyFill="0" applyBorder="0" applyAlignment="0" applyProtection="0"/>
    <xf numFmtId="38" fontId="25" fillId="0" borderId="0">
      <alignment vertical="top"/>
      <protection/>
    </xf>
    <xf numFmtId="166" fontId="25" fillId="0" borderId="0">
      <alignment vertical="top"/>
      <protection/>
    </xf>
    <xf numFmtId="38" fontId="25" fillId="0" borderId="0">
      <alignment vertical="top"/>
      <protection/>
    </xf>
    <xf numFmtId="180" fontId="23" fillId="0" borderId="0" applyFont="0" applyFill="0" applyBorder="0" applyAlignment="0" applyProtection="0"/>
    <xf numFmtId="37" fontId="2" fillId="0" borderId="0">
      <alignment/>
      <protection/>
    </xf>
    <xf numFmtId="0" fontId="26" fillId="0" borderId="0" applyNumberFormat="0" applyFill="0" applyBorder="0" applyAlignment="0" applyProtection="0"/>
    <xf numFmtId="181" fontId="27" fillId="0" borderId="0" applyFill="0" applyBorder="0" applyAlignment="0" applyProtection="0"/>
    <xf numFmtId="181" fontId="3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2" fontId="21" fillId="0" borderId="0" applyFont="0" applyFill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Fill="0" applyBorder="0" applyProtection="0">
      <alignment horizontal="left"/>
    </xf>
    <xf numFmtId="0" fontId="36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20" fillId="0" borderId="0" applyFont="0" applyFill="0" applyBorder="0" applyAlignment="0" applyProtection="0"/>
    <xf numFmtId="182" fontId="37" fillId="3" borderId="0" applyNumberFormat="0" applyFont="0" applyAlignment="0">
      <protection/>
    </xf>
    <xf numFmtId="0" fontId="38" fillId="0" borderId="0" applyProtection="0">
      <alignment horizontal="right"/>
    </xf>
    <xf numFmtId="0" fontId="39" fillId="0" borderId="0">
      <alignment vertical="top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2" fontId="43" fillId="42" borderId="0" applyAlignment="0">
      <protection locked="0"/>
    </xf>
    <xf numFmtId="38" fontId="44" fillId="0" borderId="0">
      <alignment vertical="top"/>
      <protection/>
    </xf>
    <xf numFmtId="166" fontId="44" fillId="0" borderId="0">
      <alignment vertical="top"/>
      <protection/>
    </xf>
    <xf numFmtId="38" fontId="44" fillId="0" borderId="0">
      <alignment vertical="top"/>
      <protection/>
    </xf>
    <xf numFmtId="0" fontId="45" fillId="0" borderId="0" applyNumberFormat="0" applyFill="0" applyBorder="0" applyAlignment="0" applyProtection="0"/>
    <xf numFmtId="173" fontId="33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183" fontId="47" fillId="0" borderId="6">
      <alignment horizontal="center" vertical="center" wrapText="1"/>
      <protection/>
    </xf>
    <xf numFmtId="0" fontId="48" fillId="10" borderId="4" applyNumberFormat="0" applyAlignment="0" applyProtection="0"/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38" fontId="4" fillId="0" borderId="0">
      <alignment vertical="top"/>
      <protection/>
    </xf>
    <xf numFmtId="38" fontId="4" fillId="2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166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50" fillId="0" borderId="11" applyNumberFormat="0" applyFill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7" fontId="52" fillId="0" borderId="6">
      <alignment horizontal="right"/>
      <protection locked="0"/>
    </xf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3" fontId="7" fillId="0" borderId="12" applyFont="0" applyBorder="0">
      <alignment horizontal="center" vertical="center"/>
      <protection/>
    </xf>
    <xf numFmtId="0" fontId="53" fillId="4" borderId="0" applyNumberFormat="0" applyBorder="0" applyAlignment="0" applyProtection="0"/>
    <xf numFmtId="0" fontId="10" fillId="0" borderId="13">
      <alignment/>
      <protection/>
    </xf>
    <xf numFmtId="0" fontId="54" fillId="0" borderId="0" applyNumberFormat="0" applyFill="0" applyBorder="0" applyAlignment="0" applyProtection="0"/>
    <xf numFmtId="190" fontId="7" fillId="0" borderId="0">
      <alignment/>
      <protection/>
    </xf>
    <xf numFmtId="0" fontId="5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right"/>
      <protection/>
    </xf>
    <xf numFmtId="0" fontId="7" fillId="0" borderId="0">
      <alignment/>
      <protection/>
    </xf>
    <xf numFmtId="0" fontId="56" fillId="0" borderId="0">
      <alignment/>
      <protection/>
    </xf>
    <xf numFmtId="0" fontId="20" fillId="0" borderId="0" applyFill="0" applyBorder="0" applyProtection="0">
      <alignment vertical="center"/>
    </xf>
    <xf numFmtId="0" fontId="5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8" fillId="43" borderId="14" applyNumberFormat="0" applyFont="0" applyAlignment="0" applyProtection="0"/>
    <xf numFmtId="191" fontId="7" fillId="0" borderId="0" applyFont="0" applyAlignment="0">
      <protection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9" fillId="2" borderId="15" applyNumberFormat="0" applyAlignment="0" applyProtection="0"/>
    <xf numFmtId="1" fontId="60" fillId="0" borderId="0" applyProtection="0">
      <alignment horizontal="right" vertical="center"/>
    </xf>
    <xf numFmtId="49" fontId="61" fillId="0" borderId="16" applyFill="0" applyProtection="0">
      <alignment vertical="center"/>
    </xf>
    <xf numFmtId="9" fontId="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37" fontId="62" fillId="4" borderId="17">
      <alignment/>
      <protection/>
    </xf>
    <xf numFmtId="37" fontId="62" fillId="4" borderId="17">
      <alignment/>
      <protection/>
    </xf>
    <xf numFmtId="0" fontId="56" fillId="0" borderId="0" applyNumberFormat="0">
      <alignment horizontal="left"/>
      <protection/>
    </xf>
    <xf numFmtId="196" fontId="63" fillId="0" borderId="18" applyBorder="0">
      <alignment horizontal="right"/>
      <protection locked="0"/>
    </xf>
    <xf numFmtId="49" fontId="64" fillId="0" borderId="6" applyNumberFormat="0">
      <alignment horizontal="left" vertical="center"/>
      <protection/>
    </xf>
    <xf numFmtId="0" fontId="65" fillId="0" borderId="19">
      <alignment vertical="center"/>
      <protection/>
    </xf>
    <xf numFmtId="4" fontId="66" fillId="4" borderId="15" applyNumberFormat="0" applyProtection="0">
      <alignment vertical="center"/>
    </xf>
    <xf numFmtId="4" fontId="67" fillId="4" borderId="15" applyNumberFormat="0" applyProtection="0">
      <alignment vertical="center"/>
    </xf>
    <xf numFmtId="4" fontId="66" fillId="4" borderId="15" applyNumberFormat="0" applyProtection="0">
      <alignment horizontal="left" vertical="center" indent="1"/>
    </xf>
    <xf numFmtId="4" fontId="66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6" fillId="7" borderId="15" applyNumberFormat="0" applyProtection="0">
      <alignment horizontal="right" vertical="center"/>
    </xf>
    <xf numFmtId="4" fontId="66" fillId="18" borderId="15" applyNumberFormat="0" applyProtection="0">
      <alignment horizontal="right" vertical="center"/>
    </xf>
    <xf numFmtId="4" fontId="66" fillId="38" borderId="15" applyNumberFormat="0" applyProtection="0">
      <alignment horizontal="right" vertical="center"/>
    </xf>
    <xf numFmtId="4" fontId="66" fillId="20" borderId="15" applyNumberFormat="0" applyProtection="0">
      <alignment horizontal="right" vertical="center"/>
    </xf>
    <xf numFmtId="4" fontId="66" fillId="30" borderId="15" applyNumberFormat="0" applyProtection="0">
      <alignment horizontal="right" vertical="center"/>
    </xf>
    <xf numFmtId="4" fontId="66" fillId="40" borderId="15" applyNumberFormat="0" applyProtection="0">
      <alignment horizontal="right" vertical="center"/>
    </xf>
    <xf numFmtId="4" fontId="66" fillId="39" borderId="15" applyNumberFormat="0" applyProtection="0">
      <alignment horizontal="right" vertical="center"/>
    </xf>
    <xf numFmtId="4" fontId="66" fillId="44" borderId="15" applyNumberFormat="0" applyProtection="0">
      <alignment horizontal="right" vertical="center"/>
    </xf>
    <xf numFmtId="4" fontId="66" fillId="19" borderId="15" applyNumberFormat="0" applyProtection="0">
      <alignment horizontal="right" vertical="center"/>
    </xf>
    <xf numFmtId="4" fontId="68" fillId="45" borderId="15" applyNumberFormat="0" applyProtection="0">
      <alignment horizontal="left" vertical="center" indent="1"/>
    </xf>
    <xf numFmtId="4" fontId="66" fillId="46" borderId="20" applyNumberFormat="0" applyProtection="0">
      <alignment horizontal="left" vertical="center" indent="1"/>
    </xf>
    <xf numFmtId="4" fontId="69" fillId="47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6" fillId="46" borderId="15" applyNumberFormat="0" applyProtection="0">
      <alignment horizontal="left" vertical="center" indent="1"/>
    </xf>
    <xf numFmtId="4" fontId="66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" fillId="0" borderId="0">
      <alignment/>
      <protection/>
    </xf>
    <xf numFmtId="4" fontId="66" fillId="43" borderId="15" applyNumberFormat="0" applyProtection="0">
      <alignment vertical="center"/>
    </xf>
    <xf numFmtId="4" fontId="67" fillId="43" borderId="15" applyNumberFormat="0" applyProtection="0">
      <alignment vertical="center"/>
    </xf>
    <xf numFmtId="4" fontId="66" fillId="43" borderId="15" applyNumberFormat="0" applyProtection="0">
      <alignment horizontal="left" vertical="center" indent="1"/>
    </xf>
    <xf numFmtId="4" fontId="66" fillId="43" borderId="15" applyNumberFormat="0" applyProtection="0">
      <alignment horizontal="left" vertical="center" indent="1"/>
    </xf>
    <xf numFmtId="4" fontId="66" fillId="46" borderId="15" applyNumberFormat="0" applyProtection="0">
      <alignment horizontal="right" vertical="center"/>
    </xf>
    <xf numFmtId="4" fontId="67" fillId="46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0" fillId="0" borderId="0">
      <alignment/>
      <protection/>
    </xf>
    <xf numFmtId="4" fontId="71" fillId="46" borderId="15" applyNumberFormat="0" applyProtection="0">
      <alignment horizontal="right" vertical="center"/>
    </xf>
    <xf numFmtId="0" fontId="23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2" fillId="0" borderId="0" applyBorder="0" applyProtection="0">
      <alignment vertical="center"/>
    </xf>
    <xf numFmtId="0" fontId="72" fillId="0" borderId="16" applyBorder="0" applyProtection="0">
      <alignment horizontal="right" vertical="center"/>
    </xf>
    <xf numFmtId="0" fontId="73" fillId="49" borderId="0" applyBorder="0" applyProtection="0">
      <alignment horizontal="centerContinuous" vertical="center"/>
    </xf>
    <xf numFmtId="0" fontId="73" fillId="50" borderId="16" applyBorder="0" applyProtection="0">
      <alignment horizontal="centerContinuous" vertical="center"/>
    </xf>
    <xf numFmtId="0" fontId="74" fillId="0" borderId="0">
      <alignment/>
      <protection/>
    </xf>
    <xf numFmtId="38" fontId="75" fillId="51" borderId="0">
      <alignment horizontal="right" vertical="top"/>
      <protection/>
    </xf>
    <xf numFmtId="166" fontId="75" fillId="51" borderId="0">
      <alignment horizontal="right" vertical="top"/>
      <protection/>
    </xf>
    <xf numFmtId="38" fontId="75" fillId="51" borderId="0">
      <alignment horizontal="right" vertical="top"/>
      <protection/>
    </xf>
    <xf numFmtId="0" fontId="57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21" applyFill="0" applyBorder="0" applyProtection="0">
      <alignment horizontal="left" vertical="top"/>
    </xf>
    <xf numFmtId="0" fontId="77" fillId="0" borderId="0">
      <alignment horizontal="centerContinuous"/>
      <protection/>
    </xf>
    <xf numFmtId="0" fontId="78" fillId="0" borderId="21" applyFill="0" applyBorder="0" applyProtection="0">
      <alignment/>
    </xf>
    <xf numFmtId="0" fontId="78" fillId="0" borderId="0">
      <alignment/>
      <protection/>
    </xf>
    <xf numFmtId="0" fontId="79" fillId="0" borderId="0" applyFill="0" applyBorder="0" applyProtection="0">
      <alignment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83" fillId="0" borderId="7" applyFill="0" applyBorder="0" applyProtection="0">
      <alignment vertical="center"/>
    </xf>
    <xf numFmtId="0" fontId="84" fillId="0" borderId="0">
      <alignment horizontal="fill"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6" applyBorder="0" applyProtection="0">
      <alignment horizontal="right"/>
    </xf>
    <xf numFmtId="0" fontId="130" fillId="5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0" fillId="5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0" fillId="5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0" fillId="5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0" fillId="5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0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173" fontId="7" fillId="0" borderId="3">
      <alignment/>
      <protection locked="0"/>
    </xf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3" fontId="87" fillId="0" borderId="0">
      <alignment horizontal="center" vertical="center" textRotation="90" wrapText="1"/>
      <protection/>
    </xf>
    <xf numFmtId="197" fontId="7" fillId="0" borderId="6">
      <alignment vertical="top" wrapText="1"/>
      <protection/>
    </xf>
    <xf numFmtId="0" fontId="131" fillId="58" borderId="23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59" fillId="2" borderId="15" applyNumberFormat="0" applyAlignment="0" applyProtection="0"/>
    <xf numFmtId="0" fontId="132" fillId="58" borderId="2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17" fillId="2" borderId="4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8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59" borderId="6">
      <alignment/>
      <protection/>
    </xf>
    <xf numFmtId="4" fontId="91" fillId="60" borderId="6">
      <alignment/>
      <protection/>
    </xf>
    <xf numFmtId="4" fontId="92" fillId="61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198" fontId="91" fillId="0" borderId="6">
      <alignment/>
      <protection/>
    </xf>
    <xf numFmtId="198" fontId="90" fillId="0" borderId="6">
      <alignment horizontal="center" vertical="center" wrapText="1"/>
      <protection/>
    </xf>
    <xf numFmtId="198" fontId="90" fillId="0" borderId="6">
      <alignment vertical="top" wrapText="1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133" fillId="0" borderId="25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34" fillId="0" borderId="26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35" fillId="0" borderId="27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8" applyBorder="0">
      <alignment horizontal="center" vertical="center" wrapText="1"/>
      <protection/>
    </xf>
    <xf numFmtId="173" fontId="22" fillId="9" borderId="3">
      <alignment/>
      <protection/>
    </xf>
    <xf numFmtId="4" fontId="58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136" fillId="0" borderId="29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3" fontId="22" fillId="0" borderId="6" applyBorder="0">
      <alignment vertical="center"/>
      <protection/>
    </xf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37" fillId="62" borderId="30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18" fillId="41" borderId="5" applyNumberFormat="0" applyAlignment="0" applyProtection="0"/>
    <xf numFmtId="0" fontId="7" fillId="0" borderId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200" fontId="92" fillId="3" borderId="6">
      <alignment wrapText="1"/>
      <protection/>
    </xf>
    <xf numFmtId="0" fontId="1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7" fontId="101" fillId="0" borderId="0">
      <alignment/>
      <protection/>
    </xf>
    <xf numFmtId="0" fontId="139" fillId="6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49" fontId="87" fillId="0" borderId="6">
      <alignment horizontal="right" vertical="top" wrapText="1"/>
      <protection/>
    </xf>
    <xf numFmtId="181" fontId="102" fillId="0" borderId="0">
      <alignment horizontal="right" vertical="top" wrapText="1"/>
      <protection/>
    </xf>
    <xf numFmtId="49" fontId="5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9" fontId="58" fillId="0" borderId="0" applyBorder="0">
      <alignment vertical="top"/>
      <protection/>
    </xf>
    <xf numFmtId="0" fontId="7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40" fillId="6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198" fontId="105" fillId="0" borderId="6">
      <alignment vertical="top"/>
      <protection/>
    </xf>
    <xf numFmtId="181" fontId="106" fillId="4" borderId="17" applyNumberFormat="0" applyBorder="0" applyAlignment="0">
      <protection locked="0"/>
    </xf>
    <xf numFmtId="0" fontId="1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31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7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107" fillId="0" borderId="6">
      <alignment/>
      <protection/>
    </xf>
    <xf numFmtId="0" fontId="7" fillId="0" borderId="6" applyNumberFormat="0" applyFont="0" applyFill="0" applyAlignment="0" applyProtection="0"/>
    <xf numFmtId="3" fontId="108" fillId="66" borderId="1">
      <alignment horizontal="justify" vertical="center"/>
      <protection/>
    </xf>
    <xf numFmtId="0" fontId="142" fillId="0" borderId="32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" fillId="0" borderId="0">
      <alignment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181" fontId="54" fillId="0" borderId="0" applyFill="0" applyBorder="0" applyAlignment="0" applyProtection="0"/>
    <xf numFmtId="0" fontId="14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10" borderId="33" applyBorder="0">
      <alignment horizontal="right"/>
      <protection/>
    </xf>
    <xf numFmtId="4" fontId="58" fillId="3" borderId="6" applyFont="0" applyBorder="0">
      <alignment horizontal="right"/>
      <protection/>
    </xf>
    <xf numFmtId="0" fontId="144" fillId="6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7" fillId="0" borderId="1">
      <alignment vertical="top" wrapText="1"/>
      <protection/>
    </xf>
    <xf numFmtId="207" fontId="7" fillId="0" borderId="6" applyFont="0" applyFill="0" applyBorder="0" applyProtection="0">
      <alignment horizontal="center" vertical="center"/>
    </xf>
    <xf numFmtId="3" fontId="7" fillId="0" borderId="0" applyFont="0" applyBorder="0">
      <alignment horizontal="center"/>
      <protection/>
    </xf>
    <xf numFmtId="208" fontId="8" fillId="0" borderId="0">
      <alignment/>
      <protection locked="0"/>
    </xf>
    <xf numFmtId="49" fontId="90" fillId="0" borderId="6">
      <alignment horizontal="center" vertical="center" wrapText="1"/>
      <protection/>
    </xf>
    <xf numFmtId="0" fontId="7" fillId="0" borderId="6" applyBorder="0">
      <alignment horizontal="center" vertical="center" wrapText="1"/>
      <protection/>
    </xf>
    <xf numFmtId="49" fontId="23" fillId="0" borderId="6" applyNumberFormat="0" applyFill="0" applyAlignment="0" applyProtection="0"/>
    <xf numFmtId="200" fontId="7" fillId="0" borderId="0">
      <alignment/>
      <protection/>
    </xf>
    <xf numFmtId="0" fontId="2" fillId="0" borderId="0">
      <alignment/>
      <protection/>
    </xf>
  </cellStyleXfs>
  <cellXfs count="151">
    <xf numFmtId="0" fontId="0" fillId="0" borderId="0" xfId="0" applyAlignment="1">
      <alignment/>
    </xf>
    <xf numFmtId="0" fontId="1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00" fontId="0" fillId="68" borderId="37" xfId="1577" applyNumberFormat="1" applyFont="1" applyFill="1" applyBorder="1" applyAlignment="1" applyProtection="1">
      <alignment horizontal="center" vertical="center"/>
      <protection/>
    </xf>
    <xf numFmtId="49" fontId="111" fillId="68" borderId="38" xfId="1572" applyNumberFormat="1" applyFont="1" applyFill="1" applyBorder="1" applyAlignment="1" applyProtection="1">
      <alignment horizontal="center" vertical="center" wrapText="1"/>
      <protection/>
    </xf>
    <xf numFmtId="164" fontId="111" fillId="0" borderId="39" xfId="1574" applyNumberFormat="1" applyFont="1" applyFill="1" applyBorder="1" applyAlignment="1" applyProtection="1">
      <alignment horizontal="center" vertical="center" wrapText="1"/>
      <protection/>
    </xf>
    <xf numFmtId="200" fontId="0" fillId="0" borderId="39" xfId="0" applyNumberFormat="1" applyFont="1" applyFill="1" applyBorder="1" applyAlignment="1">
      <alignment horizontal="center" vertical="center" wrapText="1"/>
    </xf>
    <xf numFmtId="44" fontId="0" fillId="3" borderId="6" xfId="1272" applyFont="1" applyFill="1" applyBorder="1" applyAlignment="1">
      <alignment horizontal="center" vertical="center" wrapText="1"/>
    </xf>
    <xf numFmtId="44" fontId="0" fillId="0" borderId="6" xfId="1272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0" fillId="0" borderId="6" xfId="1576" applyFont="1" applyFill="1" applyBorder="1" applyAlignment="1" applyProtection="1">
      <alignment horizontal="left" vertical="center" wrapText="1" indent="1"/>
      <protection/>
    </xf>
    <xf numFmtId="49" fontId="0" fillId="0" borderId="6" xfId="1576" applyFont="1" applyFill="1" applyBorder="1" applyAlignment="1" applyProtection="1">
      <alignment vertical="center" wrapText="1"/>
      <protection/>
    </xf>
    <xf numFmtId="49" fontId="0" fillId="0" borderId="6" xfId="1576" applyFont="1" applyFill="1" applyBorder="1" applyAlignment="1" applyProtection="1">
      <alignment horizontal="left" vertical="center" wrapText="1" indent="2"/>
      <protection/>
    </xf>
    <xf numFmtId="49" fontId="0" fillId="0" borderId="6" xfId="1575" applyNumberFormat="1" applyFont="1" applyFill="1" applyBorder="1" applyAlignment="1" applyProtection="1">
      <alignment horizontal="left" vertical="center" wrapText="1" indent="2"/>
      <protection/>
    </xf>
    <xf numFmtId="49" fontId="118" fillId="69" borderId="6" xfId="1577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7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7" applyNumberFormat="1" applyFont="1" applyFill="1" applyBorder="1" applyAlignment="1" applyProtection="1">
      <alignment horizontal="left" vertical="center" wrapText="1" indent="3"/>
      <protection/>
    </xf>
    <xf numFmtId="0" fontId="0" fillId="0" borderId="6" xfId="1577" applyFont="1" applyFill="1" applyBorder="1" applyAlignment="1" applyProtection="1">
      <alignment horizontal="left" vertical="center" wrapText="1" indent="3"/>
      <protection/>
    </xf>
    <xf numFmtId="0" fontId="0" fillId="0" borderId="6" xfId="1576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6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157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/>
    </xf>
    <xf numFmtId="44" fontId="0" fillId="3" borderId="39" xfId="1272" applyFont="1" applyFill="1" applyBorder="1" applyAlignment="1">
      <alignment horizontal="center" vertical="center" wrapText="1"/>
    </xf>
    <xf numFmtId="49" fontId="111" fillId="0" borderId="6" xfId="1573" applyNumberFormat="1" applyFont="1" applyFill="1" applyBorder="1" applyAlignment="1" applyProtection="1">
      <alignment horizontal="left" vertical="center" wrapText="1"/>
      <protection/>
    </xf>
    <xf numFmtId="0" fontId="111" fillId="0" borderId="0" xfId="0" applyFont="1" applyFill="1" applyAlignment="1">
      <alignment/>
    </xf>
    <xf numFmtId="0" fontId="111" fillId="0" borderId="6" xfId="0" applyFont="1" applyFill="1" applyBorder="1" applyAlignment="1">
      <alignment wrapText="1"/>
    </xf>
    <xf numFmtId="4" fontId="119" fillId="3" borderId="6" xfId="0" applyNumberFormat="1" applyFont="1" applyFill="1" applyBorder="1" applyAlignment="1">
      <alignment horizontal="center"/>
    </xf>
    <xf numFmtId="4" fontId="119" fillId="3" borderId="0" xfId="0" applyNumberFormat="1" applyFont="1" applyFill="1" applyAlignment="1">
      <alignment/>
    </xf>
    <xf numFmtId="0" fontId="111" fillId="0" borderId="0" xfId="0" applyFont="1" applyFill="1" applyBorder="1" applyAlignment="1">
      <alignment/>
    </xf>
    <xf numFmtId="0" fontId="111" fillId="68" borderId="6" xfId="0" applyFont="1" applyFill="1" applyBorder="1" applyAlignment="1">
      <alignment wrapText="1"/>
    </xf>
    <xf numFmtId="4" fontId="119" fillId="68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11" fillId="0" borderId="6" xfId="1576" applyNumberFormat="1" applyFont="1" applyFill="1" applyBorder="1" applyAlignment="1" applyProtection="1">
      <alignment vertical="center" wrapText="1"/>
      <protection/>
    </xf>
    <xf numFmtId="0" fontId="111" fillId="0" borderId="0" xfId="0" applyFont="1" applyAlignment="1">
      <alignment/>
    </xf>
    <xf numFmtId="49" fontId="111" fillId="0" borderId="6" xfId="1576" applyFont="1" applyFill="1" applyBorder="1" applyAlignment="1" applyProtection="1">
      <alignment vertical="center" wrapText="1"/>
      <protection/>
    </xf>
    <xf numFmtId="49" fontId="111" fillId="0" borderId="6" xfId="1576" applyFont="1" applyFill="1" applyBorder="1" applyAlignment="1" applyProtection="1">
      <alignment horizontal="left" vertical="center" wrapText="1" indent="1"/>
      <protection/>
    </xf>
    <xf numFmtId="49" fontId="111" fillId="0" borderId="6" xfId="1577" applyNumberFormat="1" applyFont="1" applyFill="1" applyBorder="1" applyAlignment="1" applyProtection="1">
      <alignment horizontal="left" vertical="center" wrapText="1" indent="1"/>
      <protection/>
    </xf>
    <xf numFmtId="0" fontId="111" fillId="0" borderId="6" xfId="1576" applyNumberFormat="1" applyFont="1" applyFill="1" applyBorder="1" applyAlignment="1" applyProtection="1">
      <alignment horizontal="left" vertical="center" wrapText="1" indent="1"/>
      <protection/>
    </xf>
    <xf numFmtId="49" fontId="111" fillId="0" borderId="6" xfId="1576" applyNumberFormat="1" applyFont="1" applyFill="1" applyBorder="1" applyAlignment="1" applyProtection="1">
      <alignment horizontal="left" vertical="center" wrapText="1" indent="1"/>
      <protection/>
    </xf>
    <xf numFmtId="49" fontId="111" fillId="0" borderId="6" xfId="1576" applyFont="1" applyFill="1" applyBorder="1" applyAlignment="1" applyProtection="1">
      <alignment horizontal="left" vertical="center" wrapText="1"/>
      <protection/>
    </xf>
    <xf numFmtId="0" fontId="111" fillId="0" borderId="0" xfId="0" applyFont="1" applyAlignment="1">
      <alignment/>
    </xf>
    <xf numFmtId="200" fontId="111" fillId="0" borderId="38" xfId="1577" applyNumberFormat="1" applyFont="1" applyFill="1" applyBorder="1" applyAlignment="1" applyProtection="1">
      <alignment horizontal="center" vertical="center"/>
      <protection/>
    </xf>
    <xf numFmtId="200" fontId="119" fillId="3" borderId="6" xfId="0" applyNumberFormat="1" applyFont="1" applyFill="1" applyBorder="1" applyAlignment="1">
      <alignment/>
    </xf>
    <xf numFmtId="200" fontId="121" fillId="3" borderId="6" xfId="0" applyNumberFormat="1" applyFont="1" applyFill="1" applyBorder="1" applyAlignment="1">
      <alignment/>
    </xf>
    <xf numFmtId="200" fontId="121" fillId="0" borderId="6" xfId="0" applyNumberFormat="1" applyFont="1" applyFill="1" applyBorder="1" applyAlignment="1">
      <alignment/>
    </xf>
    <xf numFmtId="200" fontId="119" fillId="0" borderId="6" xfId="0" applyNumberFormat="1" applyFont="1" applyFill="1" applyBorder="1" applyAlignment="1">
      <alignment/>
    </xf>
    <xf numFmtId="0" fontId="121" fillId="3" borderId="6" xfId="0" applyFont="1" applyFill="1" applyBorder="1" applyAlignment="1">
      <alignment/>
    </xf>
    <xf numFmtId="207" fontId="121" fillId="3" borderId="6" xfId="0" applyNumberFormat="1" applyFont="1" applyFill="1" applyBorder="1" applyAlignment="1">
      <alignment/>
    </xf>
    <xf numFmtId="164" fontId="121" fillId="3" borderId="6" xfId="0" applyNumberFormat="1" applyFont="1" applyFill="1" applyBorder="1" applyAlignment="1">
      <alignment/>
    </xf>
    <xf numFmtId="200" fontId="121" fillId="3" borderId="6" xfId="0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/>
    </xf>
    <xf numFmtId="0" fontId="121" fillId="0" borderId="6" xfId="0" applyFont="1" applyBorder="1" applyAlignment="1">
      <alignment/>
    </xf>
    <xf numFmtId="0" fontId="119" fillId="0" borderId="6" xfId="0" applyFont="1" applyBorder="1" applyAlignment="1">
      <alignment/>
    </xf>
    <xf numFmtId="4" fontId="121" fillId="0" borderId="6" xfId="1577" applyNumberFormat="1" applyFont="1" applyFill="1" applyBorder="1" applyAlignment="1" applyProtection="1">
      <alignment horizontal="right" vertical="center" wrapText="1"/>
      <protection/>
    </xf>
    <xf numFmtId="200" fontId="119" fillId="3" borderId="6" xfId="1577" applyNumberFormat="1" applyFont="1" applyFill="1" applyBorder="1" applyAlignment="1" applyProtection="1">
      <alignment horizontal="right" vertical="center"/>
      <protection/>
    </xf>
    <xf numFmtId="4" fontId="119" fillId="0" borderId="6" xfId="1577" applyNumberFormat="1" applyFont="1" applyFill="1" applyBorder="1" applyAlignment="1" applyProtection="1">
      <alignment horizontal="right" vertical="center" wrapText="1"/>
      <protection/>
    </xf>
    <xf numFmtId="4" fontId="119" fillId="0" borderId="6" xfId="0" applyNumberFormat="1" applyFont="1" applyFill="1" applyBorder="1" applyAlignment="1">
      <alignment horizontal="center"/>
    </xf>
    <xf numFmtId="200" fontId="119" fillId="68" borderId="6" xfId="0" applyNumberFormat="1" applyFont="1" applyFill="1" applyBorder="1" applyAlignment="1">
      <alignment horizontal="center"/>
    </xf>
    <xf numFmtId="0" fontId="111" fillId="68" borderId="38" xfId="0" applyFont="1" applyFill="1" applyBorder="1" applyAlignment="1">
      <alignment wrapText="1"/>
    </xf>
    <xf numFmtId="200" fontId="119" fillId="68" borderId="38" xfId="0" applyNumberFormat="1" applyFont="1" applyFill="1" applyBorder="1" applyAlignment="1">
      <alignment horizontal="center"/>
    </xf>
    <xf numFmtId="4" fontId="119" fillId="68" borderId="38" xfId="0" applyNumberFormat="1" applyFont="1" applyFill="1" applyBorder="1" applyAlignment="1">
      <alignment horizontal="center"/>
    </xf>
    <xf numFmtId="4" fontId="119" fillId="3" borderId="34" xfId="0" applyNumberFormat="1" applyFont="1" applyFill="1" applyBorder="1" applyAlignment="1">
      <alignment horizontal="center"/>
    </xf>
    <xf numFmtId="4" fontId="119" fillId="68" borderId="34" xfId="0" applyNumberFormat="1" applyFont="1" applyFill="1" applyBorder="1" applyAlignment="1">
      <alignment horizontal="center"/>
    </xf>
    <xf numFmtId="4" fontId="119" fillId="68" borderId="40" xfId="0" applyNumberFormat="1" applyFont="1" applyFill="1" applyBorder="1" applyAlignment="1">
      <alignment horizontal="center"/>
    </xf>
    <xf numFmtId="0" fontId="119" fillId="0" borderId="6" xfId="0" applyFont="1" applyFill="1" applyBorder="1" applyAlignment="1">
      <alignment horizontal="center"/>
    </xf>
    <xf numFmtId="200" fontId="119" fillId="0" borderId="6" xfId="0" applyNumberFormat="1" applyFont="1" applyFill="1" applyBorder="1" applyAlignment="1">
      <alignment horizontal="center"/>
    </xf>
    <xf numFmtId="200" fontId="12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21" fillId="0" borderId="6" xfId="0" applyFont="1" applyBorder="1" applyAlignment="1">
      <alignment horizontal="right"/>
    </xf>
    <xf numFmtId="0" fontId="119" fillId="0" borderId="6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200" fontId="119" fillId="3" borderId="6" xfId="0" applyNumberFormat="1" applyFont="1" applyFill="1" applyBorder="1" applyAlignment="1">
      <alignment horizontal="right"/>
    </xf>
    <xf numFmtId="200" fontId="121" fillId="0" borderId="6" xfId="1577" applyNumberFormat="1" applyFont="1" applyFill="1" applyBorder="1" applyAlignment="1" applyProtection="1">
      <alignment horizontal="right" vertical="center"/>
      <protection/>
    </xf>
    <xf numFmtId="164" fontId="119" fillId="3" borderId="6" xfId="0" applyNumberFormat="1" applyFont="1" applyFill="1" applyBorder="1" applyAlignment="1">
      <alignment/>
    </xf>
    <xf numFmtId="44" fontId="0" fillId="3" borderId="38" xfId="1272" applyFont="1" applyFill="1" applyBorder="1" applyAlignment="1">
      <alignment horizontal="center" vertical="center" wrapText="1"/>
    </xf>
    <xf numFmtId="49" fontId="113" fillId="69" borderId="0" xfId="1572" applyNumberFormat="1" applyFont="1" applyFill="1" applyBorder="1" applyAlignment="1" applyProtection="1">
      <alignment horizontal="center" vertical="center" wrapText="1"/>
      <protection/>
    </xf>
    <xf numFmtId="0" fontId="112" fillId="0" borderId="0" xfId="1577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1" fillId="0" borderId="41" xfId="1577" applyNumberFormat="1" applyFont="1" applyFill="1" applyBorder="1" applyAlignment="1" applyProtection="1">
      <alignment vertical="center"/>
      <protection/>
    </xf>
    <xf numFmtId="49" fontId="115" fillId="0" borderId="16" xfId="1572" applyNumberFormat="1" applyFont="1" applyFill="1" applyBorder="1" applyAlignment="1" applyProtection="1">
      <alignment vertical="center"/>
      <protection/>
    </xf>
    <xf numFmtId="49" fontId="113" fillId="69" borderId="0" xfId="1572" applyNumberFormat="1" applyFont="1" applyFill="1" applyBorder="1" applyAlignment="1" applyProtection="1">
      <alignment vertical="center" wrapText="1"/>
      <protection/>
    </xf>
    <xf numFmtId="49" fontId="0" fillId="0" borderId="6" xfId="1576" applyNumberFormat="1" applyFont="1" applyFill="1" applyBorder="1" applyAlignment="1" applyProtection="1">
      <alignment vertical="center"/>
      <protection/>
    </xf>
    <xf numFmtId="49" fontId="111" fillId="0" borderId="6" xfId="1576" applyFont="1" applyFill="1" applyBorder="1" applyAlignment="1" applyProtection="1">
      <alignment vertical="center"/>
      <protection/>
    </xf>
    <xf numFmtId="49" fontId="0" fillId="0" borderId="6" xfId="1576" applyFont="1" applyFill="1" applyBorder="1" applyAlignment="1" applyProtection="1">
      <alignment vertical="center"/>
      <protection/>
    </xf>
    <xf numFmtId="49" fontId="0" fillId="69" borderId="6" xfId="1576" applyNumberFormat="1" applyFont="1" applyFill="1" applyBorder="1" applyAlignment="1" applyProtection="1">
      <alignment vertical="center"/>
      <protection/>
    </xf>
    <xf numFmtId="0" fontId="111" fillId="0" borderId="6" xfId="1576" applyNumberFormat="1" applyFont="1" applyFill="1" applyBorder="1" applyAlignment="1" applyProtection="1">
      <alignment vertical="center"/>
      <protection/>
    </xf>
    <xf numFmtId="0" fontId="0" fillId="0" borderId="6" xfId="1576" applyNumberFormat="1" applyFont="1" applyFill="1" applyBorder="1" applyAlignment="1" applyProtection="1">
      <alignment vertical="center"/>
      <protection/>
    </xf>
    <xf numFmtId="49" fontId="118" fillId="69" borderId="6" xfId="1576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111" fillId="0" borderId="34" xfId="1574" applyNumberFormat="1" applyFont="1" applyFill="1" applyBorder="1" applyAlignment="1" applyProtection="1">
      <alignment vertical="center" wrapText="1"/>
      <protection/>
    </xf>
    <xf numFmtId="200" fontId="119" fillId="0" borderId="6" xfId="0" applyNumberFormat="1" applyFont="1" applyFill="1" applyBorder="1" applyAlignment="1">
      <alignment horizontal="right"/>
    </xf>
    <xf numFmtId="200" fontId="121" fillId="0" borderId="6" xfId="0" applyNumberFormat="1" applyFont="1" applyBorder="1" applyAlignment="1">
      <alignment horizontal="right"/>
    </xf>
    <xf numFmtId="200" fontId="119" fillId="0" borderId="6" xfId="0" applyNumberFormat="1" applyFont="1" applyBorder="1" applyAlignment="1">
      <alignment horizontal="right"/>
    </xf>
    <xf numFmtId="200" fontId="119" fillId="0" borderId="6" xfId="1577" applyNumberFormat="1" applyFont="1" applyFill="1" applyBorder="1" applyAlignment="1" applyProtection="1">
      <alignment horizontal="right" vertical="center" wrapText="1"/>
      <protection/>
    </xf>
    <xf numFmtId="200" fontId="121" fillId="0" borderId="6" xfId="1577" applyNumberFormat="1" applyFont="1" applyFill="1" applyBorder="1" applyAlignment="1" applyProtection="1">
      <alignment horizontal="right" vertical="center" wrapText="1"/>
      <protection/>
    </xf>
    <xf numFmtId="200" fontId="121" fillId="0" borderId="6" xfId="1577" applyNumberFormat="1" applyFont="1" applyFill="1" applyBorder="1" applyAlignment="1" applyProtection="1">
      <alignment vertical="center" wrapText="1"/>
      <protection/>
    </xf>
    <xf numFmtId="164" fontId="114" fillId="0" borderId="0" xfId="1574" applyNumberFormat="1" applyFont="1" applyFill="1" applyBorder="1" applyAlignment="1" applyProtection="1">
      <alignment horizontal="center" vertical="center"/>
      <protection/>
    </xf>
    <xf numFmtId="0" fontId="111" fillId="68" borderId="42" xfId="1577" applyNumberFormat="1" applyFont="1" applyFill="1" applyBorder="1" applyAlignment="1" applyProtection="1">
      <alignment horizontal="center" vertical="center" wrapText="1"/>
      <protection/>
    </xf>
    <xf numFmtId="200" fontId="111" fillId="0" borderId="40" xfId="1577" applyNumberFormat="1" applyFont="1" applyFill="1" applyBorder="1" applyAlignment="1" applyProtection="1">
      <alignment horizontal="center" vertical="center"/>
      <protection/>
    </xf>
    <xf numFmtId="200" fontId="0" fillId="0" borderId="43" xfId="0" applyNumberFormat="1" applyFont="1" applyFill="1" applyBorder="1" applyAlignment="1">
      <alignment horizontal="center" vertical="center" wrapText="1"/>
    </xf>
    <xf numFmtId="200" fontId="121" fillId="0" borderId="34" xfId="1577" applyNumberFormat="1" applyFont="1" applyFill="1" applyBorder="1" applyAlignment="1" applyProtection="1">
      <alignment horizontal="right" vertical="center"/>
      <protection/>
    </xf>
    <xf numFmtId="200" fontId="119" fillId="0" borderId="34" xfId="1577" applyNumberFormat="1" applyFont="1" applyFill="1" applyBorder="1" applyAlignment="1" applyProtection="1">
      <alignment horizontal="right" vertical="center" wrapText="1"/>
      <protection/>
    </xf>
    <xf numFmtId="200" fontId="121" fillId="0" borderId="34" xfId="1577" applyNumberFormat="1" applyFont="1" applyFill="1" applyBorder="1" applyAlignment="1" applyProtection="1">
      <alignment horizontal="right" vertical="center" wrapText="1"/>
      <protection/>
    </xf>
    <xf numFmtId="200" fontId="119" fillId="3" borderId="34" xfId="1577" applyNumberFormat="1" applyFont="1" applyFill="1" applyBorder="1" applyAlignment="1" applyProtection="1">
      <alignment horizontal="right" vertical="center"/>
      <protection/>
    </xf>
    <xf numFmtId="200" fontId="121" fillId="0" borderId="34" xfId="1577" applyNumberFormat="1" applyFont="1" applyFill="1" applyBorder="1" applyAlignment="1" applyProtection="1">
      <alignment vertical="center" wrapText="1"/>
      <protection/>
    </xf>
    <xf numFmtId="4" fontId="121" fillId="0" borderId="34" xfId="1577" applyNumberFormat="1" applyFont="1" applyFill="1" applyBorder="1" applyAlignment="1" applyProtection="1">
      <alignment horizontal="right" vertical="center" wrapText="1"/>
      <protection/>
    </xf>
    <xf numFmtId="4" fontId="119" fillId="0" borderId="34" xfId="1577" applyNumberFormat="1" applyFont="1" applyFill="1" applyBorder="1" applyAlignment="1" applyProtection="1">
      <alignment horizontal="right" vertical="center" wrapText="1"/>
      <protection/>
    </xf>
    <xf numFmtId="200" fontId="119" fillId="68" borderId="34" xfId="0" applyNumberFormat="1" applyFont="1" applyFill="1" applyBorder="1" applyAlignment="1">
      <alignment horizontal="center"/>
    </xf>
    <xf numFmtId="200" fontId="119" fillId="68" borderId="40" xfId="0" applyNumberFormat="1" applyFont="1" applyFill="1" applyBorder="1" applyAlignment="1">
      <alignment horizontal="center"/>
    </xf>
    <xf numFmtId="200" fontId="119" fillId="0" borderId="34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Continuous" vertical="center"/>
    </xf>
    <xf numFmtId="44" fontId="0" fillId="3" borderId="47" xfId="1272" applyFont="1" applyFill="1" applyBorder="1" applyAlignment="1">
      <alignment horizontal="center" vertical="center" wrapText="1"/>
    </xf>
    <xf numFmtId="44" fontId="0" fillId="3" borderId="48" xfId="1272" applyFont="1" applyFill="1" applyBorder="1" applyAlignment="1">
      <alignment horizontal="center" vertical="center" wrapText="1"/>
    </xf>
    <xf numFmtId="44" fontId="0" fillId="3" borderId="49" xfId="1272" applyFont="1" applyFill="1" applyBorder="1" applyAlignment="1">
      <alignment horizontal="center" vertical="center" wrapText="1"/>
    </xf>
    <xf numFmtId="0" fontId="112" fillId="0" borderId="50" xfId="0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12" fillId="0" borderId="51" xfId="0" applyFont="1" applyBorder="1" applyAlignment="1">
      <alignment horizontal="center"/>
    </xf>
    <xf numFmtId="200" fontId="122" fillId="68" borderId="48" xfId="1577" applyNumberFormat="1" applyFont="1" applyFill="1" applyBorder="1" applyAlignment="1" applyProtection="1">
      <alignment horizontal="center" vertical="center"/>
      <protection/>
    </xf>
    <xf numFmtId="0" fontId="121" fillId="0" borderId="52" xfId="0" applyFont="1" applyBorder="1" applyAlignment="1">
      <alignment horizontal="right"/>
    </xf>
    <xf numFmtId="200" fontId="119" fillId="3" borderId="48" xfId="0" applyNumberFormat="1" applyFont="1" applyFill="1" applyBorder="1" applyAlignment="1">
      <alignment/>
    </xf>
    <xf numFmtId="200" fontId="119" fillId="3" borderId="52" xfId="0" applyNumberFormat="1" applyFont="1" applyFill="1" applyBorder="1" applyAlignment="1">
      <alignment horizontal="right"/>
    </xf>
    <xf numFmtId="207" fontId="121" fillId="3" borderId="48" xfId="0" applyNumberFormat="1" applyFont="1" applyFill="1" applyBorder="1" applyAlignment="1">
      <alignment/>
    </xf>
    <xf numFmtId="200" fontId="121" fillId="3" borderId="52" xfId="0" applyNumberFormat="1" applyFont="1" applyFill="1" applyBorder="1" applyAlignment="1">
      <alignment horizontal="right"/>
    </xf>
    <xf numFmtId="200" fontId="119" fillId="3" borderId="52" xfId="1577" applyNumberFormat="1" applyFont="1" applyFill="1" applyBorder="1" applyAlignment="1" applyProtection="1">
      <alignment horizontal="right" vertical="center"/>
      <protection/>
    </xf>
    <xf numFmtId="200" fontId="121" fillId="3" borderId="48" xfId="0" applyNumberFormat="1" applyFont="1" applyFill="1" applyBorder="1" applyAlignment="1">
      <alignment/>
    </xf>
    <xf numFmtId="200" fontId="119" fillId="0" borderId="48" xfId="0" applyNumberFormat="1" applyFont="1" applyFill="1" applyBorder="1" applyAlignment="1">
      <alignment/>
    </xf>
    <xf numFmtId="200" fontId="119" fillId="0" borderId="52" xfId="0" applyNumberFormat="1" applyFont="1" applyFill="1" applyBorder="1" applyAlignment="1">
      <alignment horizontal="right"/>
    </xf>
    <xf numFmtId="0" fontId="121" fillId="0" borderId="48" xfId="0" applyFont="1" applyBorder="1" applyAlignment="1">
      <alignment/>
    </xf>
    <xf numFmtId="200" fontId="121" fillId="0" borderId="52" xfId="0" applyNumberFormat="1" applyFont="1" applyBorder="1" applyAlignment="1">
      <alignment horizontal="right"/>
    </xf>
    <xf numFmtId="200" fontId="119" fillId="0" borderId="52" xfId="0" applyNumberFormat="1" applyFont="1" applyBorder="1" applyAlignment="1">
      <alignment horizontal="right"/>
    </xf>
    <xf numFmtId="200" fontId="119" fillId="3" borderId="48" xfId="1577" applyNumberFormat="1" applyFont="1" applyFill="1" applyBorder="1" applyAlignment="1" applyProtection="1">
      <alignment horizontal="right" vertical="center"/>
      <protection/>
    </xf>
    <xf numFmtId="0" fontId="119" fillId="0" borderId="52" xfId="0" applyFont="1" applyBorder="1" applyAlignment="1">
      <alignment horizontal="right"/>
    </xf>
    <xf numFmtId="0" fontId="119" fillId="0" borderId="48" xfId="0" applyFont="1" applyBorder="1" applyAlignment="1">
      <alignment/>
    </xf>
    <xf numFmtId="4" fontId="119" fillId="3" borderId="48" xfId="0" applyNumberFormat="1" applyFont="1" applyFill="1" applyBorder="1" applyAlignment="1">
      <alignment horizontal="center"/>
    </xf>
    <xf numFmtId="4" fontId="119" fillId="3" borderId="0" xfId="0" applyNumberFormat="1" applyFont="1" applyFill="1" applyBorder="1" applyAlignment="1">
      <alignment/>
    </xf>
    <xf numFmtId="0" fontId="119" fillId="0" borderId="52" xfId="0" applyFont="1" applyFill="1" applyBorder="1" applyAlignment="1">
      <alignment horizontal="center"/>
    </xf>
    <xf numFmtId="4" fontId="119" fillId="68" borderId="48" xfId="0" applyNumberFormat="1" applyFont="1" applyFill="1" applyBorder="1" applyAlignment="1">
      <alignment horizontal="center"/>
    </xf>
    <xf numFmtId="4" fontId="119" fillId="68" borderId="53" xfId="0" applyNumberFormat="1" applyFont="1" applyFill="1" applyBorder="1" applyAlignment="1">
      <alignment horizontal="center"/>
    </xf>
    <xf numFmtId="200" fontId="119" fillId="0" borderId="54" xfId="0" applyNumberFormat="1" applyFont="1" applyFill="1" applyBorder="1" applyAlignment="1">
      <alignment horizontal="center"/>
    </xf>
    <xf numFmtId="200" fontId="119" fillId="0" borderId="55" xfId="0" applyNumberFormat="1" applyFont="1" applyFill="1" applyBorder="1" applyAlignment="1">
      <alignment horizontal="center"/>
    </xf>
    <xf numFmtId="200" fontId="120" fillId="0" borderId="56" xfId="0" applyNumberFormat="1" applyFont="1" applyFill="1" applyBorder="1" applyAlignment="1">
      <alignment horizontal="center"/>
    </xf>
  </cellXfs>
  <cellStyles count="181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INDEX.STATION.2012(v1.0)_" xfId="31"/>
    <cellStyle name="_Model_RAB Мой_46EE.2011(v1.0)_INDEX.STATION.2012(v2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4)" xfId="44"/>
    <cellStyle name="_Model_RAB Мой_NADB.JNVLS.APTEKA.2011(v1.3.4)_INDEX.STATION.2012(v1.0)_" xfId="45"/>
    <cellStyle name="_Model_RAB Мой_NADB.JNVLS.APTEKA.2011(v1.3.4)_INDEX.STATION.2012(v2.0)" xfId="46"/>
    <cellStyle name="_Model_RAB Мой_PREDEL.JKH.UTV.2011(v1.0.1)" xfId="47"/>
    <cellStyle name="_Model_RAB Мой_PREDEL.JKH.UTV.2011(v1.0.1)_INDEX.STATION.2012(v1.0)_" xfId="48"/>
    <cellStyle name="_Model_RAB Мой_PREDEL.JKH.UTV.2011(v1.0.1)_INDEX.STATION.2012(v2.0)" xfId="49"/>
    <cellStyle name="_Model_RAB Мой_TEST.TEMPLATE" xfId="50"/>
    <cellStyle name="_Model_RAB Мой_UPDATE.46EE.2011.TO.1.1" xfId="51"/>
    <cellStyle name="_Model_RAB Мой_UPDATE.BALANCE.WARM.2011YEAR.TO.1.1" xfId="52"/>
    <cellStyle name="_Model_RAB Мой_UPDATE.BALANCE.WARM.2011YEAR.TO.1.1_INDEX.STATION.2012(v1.0)_" xfId="53"/>
    <cellStyle name="_Model_RAB Мой_UPDATE.BALANCE.WARM.2011YEAR.TO.1.1_INDEX.STATION.2012(v2.0)" xfId="54"/>
    <cellStyle name="_Model_RAB Мой_UPDATE.BALANCE.WARM.2011YEAR.TO.1.1_OREP.KU.2011.MONTHLY.02(v1.1)" xfId="55"/>
    <cellStyle name="_Model_RAB_MRSK_svod" xfId="56"/>
    <cellStyle name="_Model_RAB_MRSK_svod 2" xfId="57"/>
    <cellStyle name="_Model_RAB_MRSK_svod 2_OREP.KU.2011.MONTHLY.02(v0.1)" xfId="58"/>
    <cellStyle name="_Model_RAB_MRSK_svod 2_OREP.KU.2011.MONTHLY.02(v0.4)" xfId="59"/>
    <cellStyle name="_Model_RAB_MRSK_svod 2_OREP.KU.2011.MONTHLY.11(v1.4)" xfId="60"/>
    <cellStyle name="_Model_RAB_MRSK_svod 2_UPDATE.OREP.KU.2011.MONTHLY.02.TO.1.2" xfId="61"/>
    <cellStyle name="_Model_RAB_MRSK_svod_46EE.2011(v1.0)" xfId="62"/>
    <cellStyle name="_Model_RAB_MRSK_svod_46EE.2011(v1.0)_INDEX.STATION.2012(v1.0)_" xfId="63"/>
    <cellStyle name="_Model_RAB_MRSK_svod_46EE.2011(v1.0)_INDEX.STATION.2012(v2.0)" xfId="64"/>
    <cellStyle name="_Model_RAB_MRSK_svod_ARMRAZR" xfId="65"/>
    <cellStyle name="_Model_RAB_MRSK_svod_BALANCE.WARM.2011YEAR.NEW.UPDATE.SCHEME" xfId="66"/>
    <cellStyle name="_Model_RAB_MRSK_svod_EE.2REK.P2011.4.78(v0.3)" xfId="67"/>
    <cellStyle name="_Model_RAB_MRSK_svod_INVEST.EE.PLAN.4.78(v0.1)" xfId="68"/>
    <cellStyle name="_Model_RAB_MRSK_svod_INVEST.EE.PLAN.4.78(v0.3)" xfId="69"/>
    <cellStyle name="_Model_RAB_MRSK_svod_INVEST.PLAN.4.78(v0.1)" xfId="70"/>
    <cellStyle name="_Model_RAB_MRSK_svod_INVEST.WARM.PLAN.4.78(v0.1)" xfId="71"/>
    <cellStyle name="_Model_RAB_MRSK_svod_INVEST_WARM_PLAN" xfId="72"/>
    <cellStyle name="_Model_RAB_MRSK_svod_NADB.JNVLS.APTEKA.2011(v1.3.3)" xfId="73"/>
    <cellStyle name="_Model_RAB_MRSK_svod_NADB.JNVLS.APTEKA.2011(v1.3.3)_INDEX.STATION.2012(v1.0)_" xfId="74"/>
    <cellStyle name="_Model_RAB_MRSK_svod_NADB.JNVLS.APTEKA.2011(v1.3.3)_INDEX.STATION.2012(v2.0)" xfId="75"/>
    <cellStyle name="_Model_RAB_MRSK_svod_NADB.JNVLS.APTEKA.2011(v1.3.4)" xfId="76"/>
    <cellStyle name="_Model_RAB_MRSK_svod_NADB.JNVLS.APTEKA.2011(v1.3.4)_INDEX.STATION.2012(v1.0)_" xfId="77"/>
    <cellStyle name="_Model_RAB_MRSK_svod_NADB.JNVLS.APTEKA.2011(v1.3.4)_INDEX.STATION.2012(v2.0)" xfId="78"/>
    <cellStyle name="_Model_RAB_MRSK_svod_PREDEL.JKH.UTV.2011(v1.0.1)" xfId="79"/>
    <cellStyle name="_Model_RAB_MRSK_svod_PREDEL.JKH.UTV.2011(v1.0.1)_INDEX.STATION.2012(v1.0)_" xfId="80"/>
    <cellStyle name="_Model_RAB_MRSK_svod_PREDEL.JKH.UTV.2011(v1.0.1)_INDEX.STATION.2012(v2.0)" xfId="81"/>
    <cellStyle name="_Model_RAB_MRSK_svod_TEST.TEMPLATE" xfId="82"/>
    <cellStyle name="_Model_RAB_MRSK_svod_UPDATE.46EE.2011.TO.1.1" xfId="83"/>
    <cellStyle name="_Model_RAB_MRSK_svod_UPDATE.BALANCE.WARM.2011YEAR.TO.1.1" xfId="84"/>
    <cellStyle name="_Model_RAB_MRSK_svod_UPDATE.BALANCE.WARM.2011YEAR.TO.1.1_INDEX.STATION.2012(v1.0)_" xfId="85"/>
    <cellStyle name="_Model_RAB_MRSK_svod_UPDATE.BALANCE.WARM.2011YEAR.TO.1.1_INDEX.STATION.2012(v2.0)" xfId="86"/>
    <cellStyle name="_Model_RAB_MRSK_svod_UPDATE.BALANCE.WARM.2011YEAR.TO.1.1_OREP.KU.2011.MONTHLY.02(v1.1)" xfId="87"/>
    <cellStyle name="_Plug" xfId="88"/>
    <cellStyle name="_Бюджет2006_ПОКАЗАТЕЛИ СВОДНЫЕ" xfId="89"/>
    <cellStyle name="_ВО ОП ТЭС-ОТ- 2007" xfId="90"/>
    <cellStyle name="_ВФ ОАО ТЭС-ОТ- 2009" xfId="91"/>
    <cellStyle name="_выручка по присоединениям2" xfId="92"/>
    <cellStyle name="_Договор аренды ЯЭ с разбивкой" xfId="93"/>
    <cellStyle name="_Защита ФЗП" xfId="94"/>
    <cellStyle name="_Исходные данные для модели" xfId="95"/>
    <cellStyle name="_Консолидация-2008-проект-new" xfId="96"/>
    <cellStyle name="_МОДЕЛЬ_1 (2)" xfId="97"/>
    <cellStyle name="_МОДЕЛЬ_1 (2) 2" xfId="98"/>
    <cellStyle name="_МОДЕЛЬ_1 (2) 2_OREP.KU.2011.MONTHLY.02(v0.1)" xfId="99"/>
    <cellStyle name="_МОДЕЛЬ_1 (2) 2_OREP.KU.2011.MONTHLY.02(v0.4)" xfId="100"/>
    <cellStyle name="_МОДЕЛЬ_1 (2) 2_OREP.KU.2011.MONTHLY.11(v1.4)" xfId="101"/>
    <cellStyle name="_МОДЕЛЬ_1 (2) 2_UPDATE.OREP.KU.2011.MONTHLY.02.TO.1.2" xfId="102"/>
    <cellStyle name="_МОДЕЛЬ_1 (2)_46EE.2011(v1.0)" xfId="103"/>
    <cellStyle name="_МОДЕЛЬ_1 (2)_46EE.2011(v1.0)_INDEX.STATION.2012(v1.0)_" xfId="104"/>
    <cellStyle name="_МОДЕЛЬ_1 (2)_46EE.2011(v1.0)_INDEX.STATION.2012(v2.0)" xfId="105"/>
    <cellStyle name="_МОДЕЛЬ_1 (2)_ARMRAZR" xfId="106"/>
    <cellStyle name="_МОДЕЛЬ_1 (2)_BALANCE.WARM.2011YEAR.NEW.UPDATE.SCHEME" xfId="107"/>
    <cellStyle name="_МОДЕЛЬ_1 (2)_EE.2REK.P2011.4.78(v0.3)" xfId="108"/>
    <cellStyle name="_МОДЕЛЬ_1 (2)_INVEST.EE.PLAN.4.78(v0.1)" xfId="109"/>
    <cellStyle name="_МОДЕЛЬ_1 (2)_INVEST.EE.PLAN.4.78(v0.3)" xfId="110"/>
    <cellStyle name="_МОДЕЛЬ_1 (2)_INVEST.PLAN.4.78(v0.1)" xfId="111"/>
    <cellStyle name="_МОДЕЛЬ_1 (2)_INVEST.WARM.PLAN.4.78(v0.1)" xfId="112"/>
    <cellStyle name="_МОДЕЛЬ_1 (2)_INVEST_WARM_PLAN" xfId="113"/>
    <cellStyle name="_МОДЕЛЬ_1 (2)_NADB.JNVLS.APTEKA.2011(v1.3.3)" xfId="114"/>
    <cellStyle name="_МОДЕЛЬ_1 (2)_NADB.JNVLS.APTEKA.2011(v1.3.3)_INDEX.STATION.2012(v1.0)_" xfId="115"/>
    <cellStyle name="_МОДЕЛЬ_1 (2)_NADB.JNVLS.APTEKA.2011(v1.3.3)_INDEX.STATION.2012(v2.0)" xfId="116"/>
    <cellStyle name="_МОДЕЛЬ_1 (2)_NADB.JNVLS.APTEKA.2011(v1.3.4)" xfId="117"/>
    <cellStyle name="_МОДЕЛЬ_1 (2)_NADB.JNVLS.APTEKA.2011(v1.3.4)_INDEX.STATION.2012(v1.0)_" xfId="118"/>
    <cellStyle name="_МОДЕЛЬ_1 (2)_NADB.JNVLS.APTEKA.2011(v1.3.4)_INDEX.STATION.2012(v2.0)" xfId="119"/>
    <cellStyle name="_МОДЕЛЬ_1 (2)_PREDEL.JKH.UTV.2011(v1.0.1)" xfId="120"/>
    <cellStyle name="_МОДЕЛЬ_1 (2)_PREDEL.JKH.UTV.2011(v1.0.1)_INDEX.STATION.2012(v1.0)_" xfId="121"/>
    <cellStyle name="_МОДЕЛЬ_1 (2)_PREDEL.JKH.UTV.2011(v1.0.1)_INDEX.STATION.2012(v2.0)" xfId="122"/>
    <cellStyle name="_МОДЕЛЬ_1 (2)_TEST.TEMPLATE" xfId="123"/>
    <cellStyle name="_МОДЕЛЬ_1 (2)_UPDATE.46EE.2011.TO.1.1" xfId="124"/>
    <cellStyle name="_МОДЕЛЬ_1 (2)_UPDATE.BALANCE.WARM.2011YEAR.TO.1.1" xfId="125"/>
    <cellStyle name="_МОДЕЛЬ_1 (2)_UPDATE.BALANCE.WARM.2011YEAR.TO.1.1_INDEX.STATION.2012(v1.0)_" xfId="126"/>
    <cellStyle name="_МОДЕЛЬ_1 (2)_UPDATE.BALANCE.WARM.2011YEAR.TO.1.1_INDEX.STATION.2012(v2.0)" xfId="127"/>
    <cellStyle name="_МОДЕЛЬ_1 (2)_UPDATE.BALANCE.WARM.2011YEAR.TO.1.1_OREP.KU.2011.MONTHLY.02(v1.1)" xfId="128"/>
    <cellStyle name="_НВВ 2009 постатейно свод по филиалам_09_02_09" xfId="129"/>
    <cellStyle name="_НВВ 2009 постатейно свод по филиалам_для Валентина" xfId="130"/>
    <cellStyle name="_Омск" xfId="131"/>
    <cellStyle name="_ОТ ИД 2009" xfId="132"/>
    <cellStyle name="_пр 5 тариф RAB" xfId="133"/>
    <cellStyle name="_пр 5 тариф RAB 2" xfId="134"/>
    <cellStyle name="_пр 5 тариф RAB 2_OREP.KU.2011.MONTHLY.02(v0.1)" xfId="135"/>
    <cellStyle name="_пр 5 тариф RAB 2_OREP.KU.2011.MONTHLY.02(v0.4)" xfId="136"/>
    <cellStyle name="_пр 5 тариф RAB 2_OREP.KU.2011.MONTHLY.11(v1.4)" xfId="137"/>
    <cellStyle name="_пр 5 тариф RAB 2_UPDATE.OREP.KU.2011.MONTHLY.02.TO.1.2" xfId="138"/>
    <cellStyle name="_пр 5 тариф RAB_46EE.2011(v1.0)" xfId="139"/>
    <cellStyle name="_пр 5 тариф RAB_46EE.2011(v1.0)_INDEX.STATION.2012(v1.0)_" xfId="140"/>
    <cellStyle name="_пр 5 тариф RAB_46EE.2011(v1.0)_INDEX.STATION.2012(v2.0)" xfId="141"/>
    <cellStyle name="_пр 5 тариф RAB_ARMRAZR" xfId="142"/>
    <cellStyle name="_пр 5 тариф RAB_BALANCE.WARM.2011YEAR.NEW.UPDATE.SCHEME" xfId="143"/>
    <cellStyle name="_пр 5 тариф RAB_EE.2REK.P2011.4.78(v0.3)" xfId="144"/>
    <cellStyle name="_пр 5 тариф RAB_INVEST.EE.PLAN.4.78(v0.1)" xfId="145"/>
    <cellStyle name="_пр 5 тариф RAB_INVEST.EE.PLAN.4.78(v0.3)" xfId="146"/>
    <cellStyle name="_пр 5 тариф RAB_INVEST.PLAN.4.78(v0.1)" xfId="147"/>
    <cellStyle name="_пр 5 тариф RAB_INVEST.WARM.PLAN.4.78(v0.1)" xfId="148"/>
    <cellStyle name="_пр 5 тариф RAB_INVEST_WARM_PLAN" xfId="149"/>
    <cellStyle name="_пр 5 тариф RAB_NADB.JNVLS.APTEKA.2011(v1.3.3)" xfId="150"/>
    <cellStyle name="_пр 5 тариф RAB_NADB.JNVLS.APTEKA.2011(v1.3.3)_INDEX.STATION.2012(v1.0)_" xfId="151"/>
    <cellStyle name="_пр 5 тариф RAB_NADB.JNVLS.APTEKA.2011(v1.3.3)_INDEX.STATION.2012(v2.0)" xfId="152"/>
    <cellStyle name="_пр 5 тариф RAB_NADB.JNVLS.APTEKA.2011(v1.3.4)" xfId="153"/>
    <cellStyle name="_пр 5 тариф RAB_NADB.JNVLS.APTEKA.2011(v1.3.4)_INDEX.STATION.2012(v1.0)_" xfId="154"/>
    <cellStyle name="_пр 5 тариф RAB_NADB.JNVLS.APTEKA.2011(v1.3.4)_INDEX.STATION.2012(v2.0)" xfId="155"/>
    <cellStyle name="_пр 5 тариф RAB_PREDEL.JKH.UTV.2011(v1.0.1)" xfId="156"/>
    <cellStyle name="_пр 5 тариф RAB_PREDEL.JKH.UTV.2011(v1.0.1)_INDEX.STATION.2012(v1.0)_" xfId="157"/>
    <cellStyle name="_пр 5 тариф RAB_PREDEL.JKH.UTV.2011(v1.0.1)_INDEX.STATION.2012(v2.0)" xfId="158"/>
    <cellStyle name="_пр 5 тариф RAB_TEST.TEMPLATE" xfId="159"/>
    <cellStyle name="_пр 5 тариф RAB_UPDATE.46EE.2011.TO.1.1" xfId="160"/>
    <cellStyle name="_пр 5 тариф RAB_UPDATE.BALANCE.WARM.2011YEAR.TO.1.1" xfId="161"/>
    <cellStyle name="_пр 5 тариф RAB_UPDATE.BALANCE.WARM.2011YEAR.TO.1.1_INDEX.STATION.2012(v1.0)_" xfId="162"/>
    <cellStyle name="_пр 5 тариф RAB_UPDATE.BALANCE.WARM.2011YEAR.TO.1.1_INDEX.STATION.2012(v2.0)" xfId="163"/>
    <cellStyle name="_пр 5 тариф RAB_UPDATE.BALANCE.WARM.2011YEAR.TO.1.1_OREP.KU.2011.MONTHLY.02(v1.1)" xfId="164"/>
    <cellStyle name="_Предожение _ДБП_2009 г ( согласованные БП)  (2)" xfId="165"/>
    <cellStyle name="_Приложение 2 0806 факт" xfId="166"/>
    <cellStyle name="_Приложение МТС-3-КС" xfId="167"/>
    <cellStyle name="_Приложение-МТС--2-1" xfId="168"/>
    <cellStyle name="_Расчет RAB_22072008" xfId="169"/>
    <cellStyle name="_Расчет RAB_22072008 2" xfId="170"/>
    <cellStyle name="_Расчет RAB_22072008 2_OREP.KU.2011.MONTHLY.02(v0.1)" xfId="171"/>
    <cellStyle name="_Расчет RAB_22072008 2_OREP.KU.2011.MONTHLY.02(v0.4)" xfId="172"/>
    <cellStyle name="_Расчет RAB_22072008 2_OREP.KU.2011.MONTHLY.11(v1.4)" xfId="173"/>
    <cellStyle name="_Расчет RAB_22072008 2_UPDATE.OREP.KU.2011.MONTHLY.02.TO.1.2" xfId="174"/>
    <cellStyle name="_Расчет RAB_22072008_46EE.2011(v1.0)" xfId="175"/>
    <cellStyle name="_Расчет RAB_22072008_46EE.2011(v1.0)_INDEX.STATION.2012(v1.0)_" xfId="176"/>
    <cellStyle name="_Расчет RAB_22072008_46EE.2011(v1.0)_INDEX.STATION.2012(v2.0)" xfId="177"/>
    <cellStyle name="_Расчет RAB_22072008_ARMRAZR" xfId="178"/>
    <cellStyle name="_Расчет RAB_22072008_BALANCE.WARM.2011YEAR.NEW.UPDATE.SCHEME" xfId="179"/>
    <cellStyle name="_Расчет RAB_22072008_EE.2REK.P2011.4.78(v0.3)" xfId="180"/>
    <cellStyle name="_Расчет RAB_22072008_INVEST.EE.PLAN.4.78(v0.1)" xfId="181"/>
    <cellStyle name="_Расчет RAB_22072008_INVEST.EE.PLAN.4.78(v0.3)" xfId="182"/>
    <cellStyle name="_Расчет RAB_22072008_INVEST.PLAN.4.78(v0.1)" xfId="183"/>
    <cellStyle name="_Расчет RAB_22072008_INVEST.WARM.PLAN.4.78(v0.1)" xfId="184"/>
    <cellStyle name="_Расчет RAB_22072008_INVEST_WARM_PLAN" xfId="185"/>
    <cellStyle name="_Расчет RAB_22072008_NADB.JNVLS.APTEKA.2011(v1.3.3)" xfId="186"/>
    <cellStyle name="_Расчет RAB_22072008_NADB.JNVLS.APTEKA.2011(v1.3.3)_INDEX.STATION.2012(v1.0)_" xfId="187"/>
    <cellStyle name="_Расчет RAB_22072008_NADB.JNVLS.APTEKA.2011(v1.3.3)_INDEX.STATION.2012(v2.0)" xfId="188"/>
    <cellStyle name="_Расчет RAB_22072008_NADB.JNVLS.APTEKA.2011(v1.3.4)" xfId="189"/>
    <cellStyle name="_Расчет RAB_22072008_NADB.JNVLS.APTEKA.2011(v1.3.4)_INDEX.STATION.2012(v1.0)_" xfId="190"/>
    <cellStyle name="_Расчет RAB_22072008_NADB.JNVLS.APTEKA.2011(v1.3.4)_INDEX.STATION.2012(v2.0)" xfId="191"/>
    <cellStyle name="_Расчет RAB_22072008_PREDEL.JKH.UTV.2011(v1.0.1)" xfId="192"/>
    <cellStyle name="_Расчет RAB_22072008_PREDEL.JKH.UTV.2011(v1.0.1)_INDEX.STATION.2012(v1.0)_" xfId="193"/>
    <cellStyle name="_Расчет RAB_22072008_PREDEL.JKH.UTV.2011(v1.0.1)_INDEX.STATION.2012(v2.0)" xfId="194"/>
    <cellStyle name="_Расчет RAB_22072008_TEST.TEMPLATE" xfId="195"/>
    <cellStyle name="_Расчет RAB_22072008_UPDATE.46EE.2011.TO.1.1" xfId="196"/>
    <cellStyle name="_Расчет RAB_22072008_UPDATE.BALANCE.WARM.2011YEAR.TO.1.1" xfId="197"/>
    <cellStyle name="_Расчет RAB_22072008_UPDATE.BALANCE.WARM.2011YEAR.TO.1.1_INDEX.STATION.2012(v1.0)_" xfId="198"/>
    <cellStyle name="_Расчет RAB_22072008_UPDATE.BALANCE.WARM.2011YEAR.TO.1.1_INDEX.STATION.2012(v2.0)" xfId="199"/>
    <cellStyle name="_Расчет RAB_22072008_UPDATE.BALANCE.WARM.2011YEAR.TO.1.1_OREP.KU.2011.MONTHLY.02(v1.1)" xfId="200"/>
    <cellStyle name="_Расчет RAB_Лен и МОЭСК_с 2010 года_14.04.2009_со сглаж_version 3.0_без ФСК" xfId="201"/>
    <cellStyle name="_Расчет RAB_Лен и МОЭСК_с 2010 года_14.04.2009_со сглаж_version 3.0_без ФСК 2" xfId="202"/>
    <cellStyle name="_Расчет RAB_Лен и МОЭСК_с 2010 года_14.04.2009_со сглаж_version 3.0_без ФСК 2_OREP.KU.2011.MONTHLY.02(v0.1)" xfId="203"/>
    <cellStyle name="_Расчет RAB_Лен и МОЭСК_с 2010 года_14.04.2009_со сглаж_version 3.0_без ФСК 2_OREP.KU.2011.MONTHLY.02(v0.4)" xfId="204"/>
    <cellStyle name="_Расчет RAB_Лен и МОЭСК_с 2010 года_14.04.2009_со сглаж_version 3.0_без ФСК 2_OREP.KU.2011.MONTHLY.11(v1.4)" xfId="205"/>
    <cellStyle name="_Расчет RAB_Лен и МОЭСК_с 2010 года_14.04.2009_со сглаж_version 3.0_без ФСК 2_UPDATE.OREP.KU.2011.MONTHLY.02.TO.1.2" xfId="206"/>
    <cellStyle name="_Расчет RAB_Лен и МОЭСК_с 2010 года_14.04.2009_со сглаж_version 3.0_без ФСК_46EE.2011(v1.0)" xfId="207"/>
    <cellStyle name="_Расчет RAB_Лен и МОЭСК_с 2010 года_14.04.2009_со сглаж_version 3.0_без ФСК_46EE.2011(v1.0)_INDEX.STATION.2012(v1.0)_" xfId="208"/>
    <cellStyle name="_Расчет RAB_Лен и МОЭСК_с 2010 года_14.04.2009_со сглаж_version 3.0_без ФСК_46EE.2011(v1.0)_INDEX.STATION.2012(v2.0)" xfId="209"/>
    <cellStyle name="_Расчет RAB_Лен и МОЭСК_с 2010 года_14.04.2009_со сглаж_version 3.0_без ФСК_ARMRAZR" xfId="210"/>
    <cellStyle name="_Расчет RAB_Лен и МОЭСК_с 2010 года_14.04.2009_со сглаж_version 3.0_без ФСК_BALANCE.WARM.2011YEAR.NEW.UPDATE.SCHEME" xfId="211"/>
    <cellStyle name="_Расчет RAB_Лен и МОЭСК_с 2010 года_14.04.2009_со сглаж_version 3.0_без ФСК_EE.2REK.P2011.4.78(v0.3)" xfId="212"/>
    <cellStyle name="_Расчет RAB_Лен и МОЭСК_с 2010 года_14.04.2009_со сглаж_version 3.0_без ФСК_INVEST.EE.PLAN.4.78(v0.1)" xfId="213"/>
    <cellStyle name="_Расчет RAB_Лен и МОЭСК_с 2010 года_14.04.2009_со сглаж_version 3.0_без ФСК_INVEST.EE.PLAN.4.78(v0.3)" xfId="214"/>
    <cellStyle name="_Расчет RAB_Лен и МОЭСК_с 2010 года_14.04.2009_со сглаж_version 3.0_без ФСК_INVEST.PLAN.4.78(v0.1)" xfId="215"/>
    <cellStyle name="_Расчет RAB_Лен и МОЭСК_с 2010 года_14.04.2009_со сглаж_version 3.0_без ФСК_INVEST.WARM.PLAN.4.78(v0.1)" xfId="216"/>
    <cellStyle name="_Расчет RAB_Лен и МОЭСК_с 2010 года_14.04.2009_со сглаж_version 3.0_без ФСК_INVEST_WARM_PLAN" xfId="217"/>
    <cellStyle name="_Расчет RAB_Лен и МОЭСК_с 2010 года_14.04.2009_со сглаж_version 3.0_без ФСК_NADB.JNVLS.APTEKA.2011(v1.3.3)" xfId="218"/>
    <cellStyle name="_Расчет RAB_Лен и МОЭСК_с 2010 года_14.04.2009_со сглаж_version 3.0_без ФСК_NADB.JNVLS.APTEKA.2011(v1.3.3)_INDEX.STATION.2012(v1.0)_" xfId="219"/>
    <cellStyle name="_Расчет RAB_Лен и МОЭСК_с 2010 года_14.04.2009_со сглаж_version 3.0_без ФСК_NADB.JNVLS.APTEKA.2011(v1.3.3)_INDEX.STATION.2012(v2.0)" xfId="220"/>
    <cellStyle name="_Расчет RAB_Лен и МОЭСК_с 2010 года_14.04.2009_со сглаж_version 3.0_без ФСК_NADB.JNVLS.APTEKA.2011(v1.3.4)" xfId="221"/>
    <cellStyle name="_Расчет RAB_Лен и МОЭСК_с 2010 года_14.04.2009_со сглаж_version 3.0_без ФСК_NADB.JNVLS.APTEKA.2011(v1.3.4)_INDEX.STATION.2012(v1.0)_" xfId="222"/>
    <cellStyle name="_Расчет RAB_Лен и МОЭСК_с 2010 года_14.04.2009_со сглаж_version 3.0_без ФСК_NADB.JNVLS.APTEKA.2011(v1.3.4)_INDEX.STATION.2012(v2.0)" xfId="223"/>
    <cellStyle name="_Расчет RAB_Лен и МОЭСК_с 2010 года_14.04.2009_со сглаж_version 3.0_без ФСК_PREDEL.JKH.UTV.2011(v1.0.1)" xfId="224"/>
    <cellStyle name="_Расчет RAB_Лен и МОЭСК_с 2010 года_14.04.2009_со сглаж_version 3.0_без ФСК_PREDEL.JKH.UTV.2011(v1.0.1)_INDEX.STATION.2012(v1.0)_" xfId="225"/>
    <cellStyle name="_Расчет RAB_Лен и МОЭСК_с 2010 года_14.04.2009_со сглаж_version 3.0_без ФСК_PREDEL.JKH.UTV.2011(v1.0.1)_INDEX.STATION.2012(v2.0)" xfId="226"/>
    <cellStyle name="_Расчет RAB_Лен и МОЭСК_с 2010 года_14.04.2009_со сглаж_version 3.0_без ФСК_TEST.TEMPLATE" xfId="227"/>
    <cellStyle name="_Расчет RAB_Лен и МОЭСК_с 2010 года_14.04.2009_со сглаж_version 3.0_без ФСК_UPDATE.46EE.2011.TO.1.1" xfId="228"/>
    <cellStyle name="_Расчет RAB_Лен и МОЭСК_с 2010 года_14.04.2009_со сглаж_version 3.0_без ФСК_UPDATE.BALANCE.WARM.2011YEAR.TO.1.1" xfId="229"/>
    <cellStyle name="_Расчет RAB_Лен и МОЭСК_с 2010 года_14.04.2009_со сглаж_version 3.0_без ФСК_UPDATE.BALANCE.WARM.2011YEAR.TO.1.1_INDEX.STATION.2012(v1.0)_" xfId="230"/>
    <cellStyle name="_Расчет RAB_Лен и МОЭСК_с 2010 года_14.04.2009_со сглаж_version 3.0_без ФСК_UPDATE.BALANCE.WARM.2011YEAR.TO.1.1_INDEX.STATION.2012(v2.0)" xfId="231"/>
    <cellStyle name="_Расчет RAB_Лен и МОЭСК_с 2010 года_14.04.2009_со сглаж_version 3.0_без ФСК_UPDATE.BALANCE.WARM.2011YEAR.TO.1.1_OREP.KU.2011.MONTHLY.02(v1.1)" xfId="232"/>
    <cellStyle name="_Свод по ИПР (2)" xfId="233"/>
    <cellStyle name="_Справочник затрат_ЛХ_20.10.05" xfId="234"/>
    <cellStyle name="_таблицы для расчетов28-04-08_2006-2009_прибыль корр_по ИА" xfId="235"/>
    <cellStyle name="_таблицы для расчетов28-04-08_2006-2009с ИА" xfId="236"/>
    <cellStyle name="_Форма 6  РТК.xls(отчет по Адр пр. ЛО)" xfId="237"/>
    <cellStyle name="_Формат разбивки по МРСК_РСК" xfId="238"/>
    <cellStyle name="_Формат_для Согласования" xfId="239"/>
    <cellStyle name="_ХХХ Прил 2 Формы бюджетных документов 2007" xfId="240"/>
    <cellStyle name="_экон.форм-т ВО 1 с разбивкой" xfId="241"/>
    <cellStyle name="’К‰Э [0.00]" xfId="242"/>
    <cellStyle name="”€ќђќ‘ћ‚›‰" xfId="243"/>
    <cellStyle name="”€љ‘€ђћ‚ђќќ›‰" xfId="244"/>
    <cellStyle name="”ќђќ‘ћ‚›‰" xfId="245"/>
    <cellStyle name="”љ‘ђћ‚ђќќ›‰" xfId="246"/>
    <cellStyle name="„…ќ…†ќ›‰" xfId="247"/>
    <cellStyle name="€’ћѓћ‚›‰" xfId="248"/>
    <cellStyle name="‡ђѓћ‹ћ‚ћљ1" xfId="249"/>
    <cellStyle name="‡ђѓћ‹ћ‚ћљ2" xfId="250"/>
    <cellStyle name="’ћѓћ‚›‰" xfId="251"/>
    <cellStyle name="1Normal" xfId="252"/>
    <cellStyle name="20% - Accent1" xfId="253"/>
    <cellStyle name="20% - Accent1 2" xfId="254"/>
    <cellStyle name="20% - Accent1 3" xfId="255"/>
    <cellStyle name="20% - Accent1_46EE.2011(v1.0)" xfId="256"/>
    <cellStyle name="20% - Accent2" xfId="257"/>
    <cellStyle name="20% - Accent2 2" xfId="258"/>
    <cellStyle name="20% - Accent2 3" xfId="259"/>
    <cellStyle name="20% - Accent2_46EE.2011(v1.0)" xfId="260"/>
    <cellStyle name="20% - Accent3" xfId="261"/>
    <cellStyle name="20% - Accent3 2" xfId="262"/>
    <cellStyle name="20% - Accent3 3" xfId="263"/>
    <cellStyle name="20% - Accent3_46EE.2011(v1.0)" xfId="264"/>
    <cellStyle name="20% - Accent4" xfId="265"/>
    <cellStyle name="20% - Accent4 2" xfId="266"/>
    <cellStyle name="20% - Accent4 3" xfId="267"/>
    <cellStyle name="20% - Accent4_46EE.2011(v1.0)" xfId="268"/>
    <cellStyle name="20% - Accent5" xfId="269"/>
    <cellStyle name="20% - Accent5 2" xfId="270"/>
    <cellStyle name="20% - Accent5 3" xfId="271"/>
    <cellStyle name="20% - Accent5_46EE.2011(v1.0)" xfId="272"/>
    <cellStyle name="20% - Accent6" xfId="273"/>
    <cellStyle name="20% - Accent6 2" xfId="274"/>
    <cellStyle name="20% - Accent6 3" xfId="275"/>
    <cellStyle name="20% - Accent6_46EE.2011(v1.0)" xfId="276"/>
    <cellStyle name="20% - Акцент1" xfId="277"/>
    <cellStyle name="20% - Акцент1 10" xfId="278"/>
    <cellStyle name="20% - Акцент1 2" xfId="279"/>
    <cellStyle name="20% - Акцент1 2 2" xfId="280"/>
    <cellStyle name="20% - Акцент1 2 3" xfId="281"/>
    <cellStyle name="20% - Акцент1 2_46EE.2011(v1.0)" xfId="282"/>
    <cellStyle name="20% - Акцент1 3" xfId="283"/>
    <cellStyle name="20% - Акцент1 3 2" xfId="284"/>
    <cellStyle name="20% - Акцент1 3 3" xfId="285"/>
    <cellStyle name="20% - Акцент1 3_46EE.2011(v1.0)" xfId="286"/>
    <cellStyle name="20% - Акцент1 4" xfId="287"/>
    <cellStyle name="20% - Акцент1 4 2" xfId="288"/>
    <cellStyle name="20% - Акцент1 4 3" xfId="289"/>
    <cellStyle name="20% - Акцент1 4_46EE.2011(v1.0)" xfId="290"/>
    <cellStyle name="20% - Акцент1 5" xfId="291"/>
    <cellStyle name="20% - Акцент1 5 2" xfId="292"/>
    <cellStyle name="20% - Акцент1 5 3" xfId="293"/>
    <cellStyle name="20% - Акцент1 5_46EE.2011(v1.0)" xfId="294"/>
    <cellStyle name="20% - Акцент1 6" xfId="295"/>
    <cellStyle name="20% - Акцент1 6 2" xfId="296"/>
    <cellStyle name="20% - Акцент1 6 3" xfId="297"/>
    <cellStyle name="20% - Акцент1 6_46EE.2011(v1.0)" xfId="298"/>
    <cellStyle name="20% - Акцент1 7" xfId="299"/>
    <cellStyle name="20% - Акцент1 7 2" xfId="300"/>
    <cellStyle name="20% - Акцент1 7 3" xfId="301"/>
    <cellStyle name="20% - Акцент1 7_46EE.2011(v1.0)" xfId="302"/>
    <cellStyle name="20% - Акцент1 8" xfId="303"/>
    <cellStyle name="20% - Акцент1 8 2" xfId="304"/>
    <cellStyle name="20% - Акцент1 8 3" xfId="305"/>
    <cellStyle name="20% - Акцент1 8_46EE.2011(v1.0)" xfId="306"/>
    <cellStyle name="20% - Акцент1 9" xfId="307"/>
    <cellStyle name="20% - Акцент1 9 2" xfId="308"/>
    <cellStyle name="20% - Акцент1 9 3" xfId="309"/>
    <cellStyle name="20% - Акцент1 9_46EE.2011(v1.0)" xfId="310"/>
    <cellStyle name="20% - Акцент2" xfId="311"/>
    <cellStyle name="20% - Акцент2 10" xfId="312"/>
    <cellStyle name="20% - Акцент2 2" xfId="313"/>
    <cellStyle name="20% - Акцент2 2 2" xfId="314"/>
    <cellStyle name="20% - Акцент2 2 3" xfId="315"/>
    <cellStyle name="20% - Акцент2 2_46EE.2011(v1.0)" xfId="316"/>
    <cellStyle name="20% - Акцент2 3" xfId="317"/>
    <cellStyle name="20% - Акцент2 3 2" xfId="318"/>
    <cellStyle name="20% - Акцент2 3 3" xfId="319"/>
    <cellStyle name="20% - Акцент2 3_46EE.2011(v1.0)" xfId="320"/>
    <cellStyle name="20% - Акцент2 4" xfId="321"/>
    <cellStyle name="20% - Акцент2 4 2" xfId="322"/>
    <cellStyle name="20% - Акцент2 4 3" xfId="323"/>
    <cellStyle name="20% - Акцент2 4_46EE.2011(v1.0)" xfId="324"/>
    <cellStyle name="20% - Акцент2 5" xfId="325"/>
    <cellStyle name="20% - Акцент2 5 2" xfId="326"/>
    <cellStyle name="20% - Акцент2 5 3" xfId="327"/>
    <cellStyle name="20% - Акцент2 5_46EE.2011(v1.0)" xfId="328"/>
    <cellStyle name="20% - Акцент2 6" xfId="329"/>
    <cellStyle name="20% - Акцент2 6 2" xfId="330"/>
    <cellStyle name="20% - Акцент2 6 3" xfId="331"/>
    <cellStyle name="20% - Акцент2 6_46EE.2011(v1.0)" xfId="332"/>
    <cellStyle name="20% - Акцент2 7" xfId="333"/>
    <cellStyle name="20% - Акцент2 7 2" xfId="334"/>
    <cellStyle name="20% - Акцент2 7 3" xfId="335"/>
    <cellStyle name="20% - Акцент2 7_46EE.2011(v1.0)" xfId="336"/>
    <cellStyle name="20% - Акцент2 8" xfId="337"/>
    <cellStyle name="20% - Акцент2 8 2" xfId="338"/>
    <cellStyle name="20% - Акцент2 8 3" xfId="339"/>
    <cellStyle name="20% - Акцент2 8_46EE.2011(v1.0)" xfId="340"/>
    <cellStyle name="20% - Акцент2 9" xfId="341"/>
    <cellStyle name="20% - Акцент2 9 2" xfId="342"/>
    <cellStyle name="20% - Акцент2 9 3" xfId="343"/>
    <cellStyle name="20% - Акцент2 9_46EE.2011(v1.0)" xfId="344"/>
    <cellStyle name="20% - Акцент3" xfId="345"/>
    <cellStyle name="20% - Акцент3 10" xfId="346"/>
    <cellStyle name="20% - Акцент3 2" xfId="347"/>
    <cellStyle name="20% - Акцент3 2 2" xfId="348"/>
    <cellStyle name="20% - Акцент3 2 3" xfId="349"/>
    <cellStyle name="20% - Акцент3 2_46EE.2011(v1.0)" xfId="350"/>
    <cellStyle name="20% - Акцент3 3" xfId="351"/>
    <cellStyle name="20% - Акцент3 3 2" xfId="352"/>
    <cellStyle name="20% - Акцент3 3 3" xfId="353"/>
    <cellStyle name="20% - Акцент3 3_46EE.2011(v1.0)" xfId="354"/>
    <cellStyle name="20% - Акцент3 4" xfId="355"/>
    <cellStyle name="20% - Акцент3 4 2" xfId="356"/>
    <cellStyle name="20% - Акцент3 4 3" xfId="357"/>
    <cellStyle name="20% - Акцент3 4_46EE.2011(v1.0)" xfId="358"/>
    <cellStyle name="20% - Акцент3 5" xfId="359"/>
    <cellStyle name="20% - Акцент3 5 2" xfId="360"/>
    <cellStyle name="20% - Акцент3 5 3" xfId="361"/>
    <cellStyle name="20% - Акцент3 5_46EE.2011(v1.0)" xfId="362"/>
    <cellStyle name="20% - Акцент3 6" xfId="363"/>
    <cellStyle name="20% - Акцент3 6 2" xfId="364"/>
    <cellStyle name="20% - Акцент3 6 3" xfId="365"/>
    <cellStyle name="20% - Акцент3 6_46EE.2011(v1.0)" xfId="366"/>
    <cellStyle name="20% - Акцент3 7" xfId="367"/>
    <cellStyle name="20% - Акцент3 7 2" xfId="368"/>
    <cellStyle name="20% - Акцент3 7 3" xfId="369"/>
    <cellStyle name="20% - Акцент3 7_46EE.2011(v1.0)" xfId="370"/>
    <cellStyle name="20% - Акцент3 8" xfId="371"/>
    <cellStyle name="20% - Акцент3 8 2" xfId="372"/>
    <cellStyle name="20% - Акцент3 8 3" xfId="373"/>
    <cellStyle name="20% - Акцент3 8_46EE.2011(v1.0)" xfId="374"/>
    <cellStyle name="20% - Акцент3 9" xfId="375"/>
    <cellStyle name="20% - Акцент3 9 2" xfId="376"/>
    <cellStyle name="20% - Акцент3 9 3" xfId="377"/>
    <cellStyle name="20% - Акцент3 9_46EE.2011(v1.0)" xfId="378"/>
    <cellStyle name="20% - Акцент4" xfId="379"/>
    <cellStyle name="20% - Акцент4 10" xfId="380"/>
    <cellStyle name="20% - Акцент4 2" xfId="381"/>
    <cellStyle name="20% - Акцент4 2 2" xfId="382"/>
    <cellStyle name="20% - Акцент4 2 3" xfId="383"/>
    <cellStyle name="20% - Акцент4 2_46EE.2011(v1.0)" xfId="384"/>
    <cellStyle name="20% - Акцент4 3" xfId="385"/>
    <cellStyle name="20% - Акцент4 3 2" xfId="386"/>
    <cellStyle name="20% - Акцент4 3 3" xfId="387"/>
    <cellStyle name="20% - Акцент4 3_46EE.2011(v1.0)" xfId="388"/>
    <cellStyle name="20% - Акцент4 4" xfId="389"/>
    <cellStyle name="20% - Акцент4 4 2" xfId="390"/>
    <cellStyle name="20% - Акцент4 4 3" xfId="391"/>
    <cellStyle name="20% - Акцент4 4_46EE.2011(v1.0)" xfId="392"/>
    <cellStyle name="20% - Акцент4 5" xfId="393"/>
    <cellStyle name="20% - Акцент4 5 2" xfId="394"/>
    <cellStyle name="20% - Акцент4 5 3" xfId="395"/>
    <cellStyle name="20% - Акцент4 5_46EE.2011(v1.0)" xfId="396"/>
    <cellStyle name="20% - Акцент4 6" xfId="397"/>
    <cellStyle name="20% - Акцент4 6 2" xfId="398"/>
    <cellStyle name="20% - Акцент4 6 3" xfId="399"/>
    <cellStyle name="20% - Акцент4 6_46EE.2011(v1.0)" xfId="400"/>
    <cellStyle name="20% - Акцент4 7" xfId="401"/>
    <cellStyle name="20% - Акцент4 7 2" xfId="402"/>
    <cellStyle name="20% - Акцент4 7 3" xfId="403"/>
    <cellStyle name="20% - Акцент4 7_46EE.2011(v1.0)" xfId="404"/>
    <cellStyle name="20% - Акцент4 8" xfId="405"/>
    <cellStyle name="20% - Акцент4 8 2" xfId="406"/>
    <cellStyle name="20% - Акцент4 8 3" xfId="407"/>
    <cellStyle name="20% - Акцент4 8_46EE.2011(v1.0)" xfId="408"/>
    <cellStyle name="20% - Акцент4 9" xfId="409"/>
    <cellStyle name="20% - Акцент4 9 2" xfId="410"/>
    <cellStyle name="20% - Акцент4 9 3" xfId="411"/>
    <cellStyle name="20% - Акцент4 9_46EE.2011(v1.0)" xfId="412"/>
    <cellStyle name="20% - Акцент5" xfId="413"/>
    <cellStyle name="20% - Акцент5 10" xfId="414"/>
    <cellStyle name="20% - Акцент5 2" xfId="415"/>
    <cellStyle name="20% - Акцент5 2 2" xfId="416"/>
    <cellStyle name="20% - Акцент5 2 3" xfId="417"/>
    <cellStyle name="20% - Акцент5 2_46EE.2011(v1.0)" xfId="418"/>
    <cellStyle name="20% - Акцент5 3" xfId="419"/>
    <cellStyle name="20% - Акцент5 3 2" xfId="420"/>
    <cellStyle name="20% - Акцент5 3 3" xfId="421"/>
    <cellStyle name="20% - Акцент5 3_46EE.2011(v1.0)" xfId="422"/>
    <cellStyle name="20% - Акцент5 4" xfId="423"/>
    <cellStyle name="20% - Акцент5 4 2" xfId="424"/>
    <cellStyle name="20% - Акцент5 4 3" xfId="425"/>
    <cellStyle name="20% - Акцент5 4_46EE.2011(v1.0)" xfId="426"/>
    <cellStyle name="20% - Акцент5 5" xfId="427"/>
    <cellStyle name="20% - Акцент5 5 2" xfId="428"/>
    <cellStyle name="20% - Акцент5 5 3" xfId="429"/>
    <cellStyle name="20% - Акцент5 5_46EE.2011(v1.0)" xfId="430"/>
    <cellStyle name="20% - Акцент5 6" xfId="431"/>
    <cellStyle name="20% - Акцент5 6 2" xfId="432"/>
    <cellStyle name="20% - Акцент5 6 3" xfId="433"/>
    <cellStyle name="20% - Акцент5 6_46EE.2011(v1.0)" xfId="434"/>
    <cellStyle name="20% - Акцент5 7" xfId="435"/>
    <cellStyle name="20% - Акцент5 7 2" xfId="436"/>
    <cellStyle name="20% - Акцент5 7 3" xfId="437"/>
    <cellStyle name="20% - Акцент5 7_46EE.2011(v1.0)" xfId="438"/>
    <cellStyle name="20% - Акцент5 8" xfId="439"/>
    <cellStyle name="20% - Акцент5 8 2" xfId="440"/>
    <cellStyle name="20% - Акцент5 8 3" xfId="441"/>
    <cellStyle name="20% - Акцент5 8_46EE.2011(v1.0)" xfId="442"/>
    <cellStyle name="20% - Акцент5 9" xfId="443"/>
    <cellStyle name="20% - Акцент5 9 2" xfId="444"/>
    <cellStyle name="20% - Акцент5 9 3" xfId="445"/>
    <cellStyle name="20% - Акцент5 9_46EE.2011(v1.0)" xfId="446"/>
    <cellStyle name="20% - Акцент6" xfId="447"/>
    <cellStyle name="20% - Акцент6 10" xfId="448"/>
    <cellStyle name="20% - Акцент6 2" xfId="449"/>
    <cellStyle name="20% - Акцент6 2 2" xfId="450"/>
    <cellStyle name="20% - Акцент6 2 3" xfId="451"/>
    <cellStyle name="20% - Акцент6 2_46EE.2011(v1.0)" xfId="452"/>
    <cellStyle name="20% - Акцент6 3" xfId="453"/>
    <cellStyle name="20% - Акцент6 3 2" xfId="454"/>
    <cellStyle name="20% - Акцент6 3 3" xfId="455"/>
    <cellStyle name="20% - Акцент6 3_46EE.2011(v1.0)" xfId="456"/>
    <cellStyle name="20% - Акцент6 4" xfId="457"/>
    <cellStyle name="20% - Акцент6 4 2" xfId="458"/>
    <cellStyle name="20% - Акцент6 4 3" xfId="459"/>
    <cellStyle name="20% - Акцент6 4_46EE.2011(v1.0)" xfId="460"/>
    <cellStyle name="20% - Акцент6 5" xfId="461"/>
    <cellStyle name="20% - Акцент6 5 2" xfId="462"/>
    <cellStyle name="20% - Акцент6 5 3" xfId="463"/>
    <cellStyle name="20% - Акцент6 5_46EE.2011(v1.0)" xfId="464"/>
    <cellStyle name="20% - Акцент6 6" xfId="465"/>
    <cellStyle name="20% - Акцент6 6 2" xfId="466"/>
    <cellStyle name="20% - Акцент6 6 3" xfId="467"/>
    <cellStyle name="20% - Акцент6 6_46EE.2011(v1.0)" xfId="468"/>
    <cellStyle name="20% - Акцент6 7" xfId="469"/>
    <cellStyle name="20% - Акцент6 7 2" xfId="470"/>
    <cellStyle name="20% - Акцент6 7 3" xfId="471"/>
    <cellStyle name="20% - Акцент6 7_46EE.2011(v1.0)" xfId="472"/>
    <cellStyle name="20% - Акцент6 8" xfId="473"/>
    <cellStyle name="20% - Акцент6 8 2" xfId="474"/>
    <cellStyle name="20% - Акцент6 8 3" xfId="475"/>
    <cellStyle name="20% - Акцент6 8_46EE.2011(v1.0)" xfId="476"/>
    <cellStyle name="20% - Акцент6 9" xfId="477"/>
    <cellStyle name="20% - Акцент6 9 2" xfId="478"/>
    <cellStyle name="20% - Акцент6 9 3" xfId="479"/>
    <cellStyle name="20% - Акцент6 9_46EE.2011(v1.0)" xfId="480"/>
    <cellStyle name="40% - Accent1" xfId="481"/>
    <cellStyle name="40% - Accent1 2" xfId="482"/>
    <cellStyle name="40% - Accent1 3" xfId="483"/>
    <cellStyle name="40% - Accent1_46EE.2011(v1.0)" xfId="484"/>
    <cellStyle name="40% - Accent2" xfId="485"/>
    <cellStyle name="40% - Accent2 2" xfId="486"/>
    <cellStyle name="40% - Accent2 3" xfId="487"/>
    <cellStyle name="40% - Accent2_46EE.2011(v1.0)" xfId="488"/>
    <cellStyle name="40% - Accent3" xfId="489"/>
    <cellStyle name="40% - Accent3 2" xfId="490"/>
    <cellStyle name="40% - Accent3 3" xfId="491"/>
    <cellStyle name="40% - Accent3_46EE.2011(v1.0)" xfId="492"/>
    <cellStyle name="40% - Accent4" xfId="493"/>
    <cellStyle name="40% - Accent4 2" xfId="494"/>
    <cellStyle name="40% - Accent4 3" xfId="495"/>
    <cellStyle name="40% - Accent4_46EE.2011(v1.0)" xfId="496"/>
    <cellStyle name="40% - Accent5" xfId="497"/>
    <cellStyle name="40% - Accent5 2" xfId="498"/>
    <cellStyle name="40% - Accent5 3" xfId="499"/>
    <cellStyle name="40% - Accent5_46EE.2011(v1.0)" xfId="500"/>
    <cellStyle name="40% - Accent6" xfId="501"/>
    <cellStyle name="40% - Accent6 2" xfId="502"/>
    <cellStyle name="40% - Accent6 3" xfId="503"/>
    <cellStyle name="40% - Accent6_46EE.2011(v1.0)" xfId="504"/>
    <cellStyle name="40% - Акцент1" xfId="505"/>
    <cellStyle name="40% - Акцент1 10" xfId="506"/>
    <cellStyle name="40% - Акцент1 2" xfId="507"/>
    <cellStyle name="40% - Акцент1 2 2" xfId="508"/>
    <cellStyle name="40% - Акцент1 2 3" xfId="509"/>
    <cellStyle name="40% - Акцент1 2_46EE.2011(v1.0)" xfId="510"/>
    <cellStyle name="40% - Акцент1 3" xfId="511"/>
    <cellStyle name="40% - Акцент1 3 2" xfId="512"/>
    <cellStyle name="40% - Акцент1 3 3" xfId="513"/>
    <cellStyle name="40% - Акцент1 3_46EE.2011(v1.0)" xfId="514"/>
    <cellStyle name="40% - Акцент1 4" xfId="515"/>
    <cellStyle name="40% - Акцент1 4 2" xfId="516"/>
    <cellStyle name="40% - Акцент1 4 3" xfId="517"/>
    <cellStyle name="40% - Акцент1 4_46EE.2011(v1.0)" xfId="518"/>
    <cellStyle name="40% - Акцент1 5" xfId="519"/>
    <cellStyle name="40% - Акцент1 5 2" xfId="520"/>
    <cellStyle name="40% - Акцент1 5 3" xfId="521"/>
    <cellStyle name="40% - Акцент1 5_46EE.2011(v1.0)" xfId="522"/>
    <cellStyle name="40% - Акцент1 6" xfId="523"/>
    <cellStyle name="40% - Акцент1 6 2" xfId="524"/>
    <cellStyle name="40% - Акцент1 6 3" xfId="525"/>
    <cellStyle name="40% - Акцент1 6_46EE.2011(v1.0)" xfId="526"/>
    <cellStyle name="40% - Акцент1 7" xfId="527"/>
    <cellStyle name="40% - Акцент1 7 2" xfId="528"/>
    <cellStyle name="40% - Акцент1 7 3" xfId="529"/>
    <cellStyle name="40% - Акцент1 7_46EE.2011(v1.0)" xfId="530"/>
    <cellStyle name="40% - Акцент1 8" xfId="531"/>
    <cellStyle name="40% - Акцент1 8 2" xfId="532"/>
    <cellStyle name="40% - Акцент1 8 3" xfId="533"/>
    <cellStyle name="40% - Акцент1 8_46EE.2011(v1.0)" xfId="534"/>
    <cellStyle name="40% - Акцент1 9" xfId="535"/>
    <cellStyle name="40% - Акцент1 9 2" xfId="536"/>
    <cellStyle name="40% - Акцент1 9 3" xfId="537"/>
    <cellStyle name="40% - Акцент1 9_46EE.2011(v1.0)" xfId="538"/>
    <cellStyle name="40% - Акцент2" xfId="539"/>
    <cellStyle name="40% - Акцент2 10" xfId="540"/>
    <cellStyle name="40% - Акцент2 2" xfId="541"/>
    <cellStyle name="40% - Акцент2 2 2" xfId="542"/>
    <cellStyle name="40% - Акцент2 2 3" xfId="543"/>
    <cellStyle name="40% - Акцент2 2_46EE.2011(v1.0)" xfId="544"/>
    <cellStyle name="40% - Акцент2 3" xfId="545"/>
    <cellStyle name="40% - Акцент2 3 2" xfId="546"/>
    <cellStyle name="40% - Акцент2 3 3" xfId="547"/>
    <cellStyle name="40% - Акцент2 3_46EE.2011(v1.0)" xfId="548"/>
    <cellStyle name="40% - Акцент2 4" xfId="549"/>
    <cellStyle name="40% - Акцент2 4 2" xfId="550"/>
    <cellStyle name="40% - Акцент2 4 3" xfId="551"/>
    <cellStyle name="40% - Акцент2 4_46EE.2011(v1.0)" xfId="552"/>
    <cellStyle name="40% - Акцент2 5" xfId="553"/>
    <cellStyle name="40% - Акцент2 5 2" xfId="554"/>
    <cellStyle name="40% - Акцент2 5 3" xfId="555"/>
    <cellStyle name="40% - Акцент2 5_46EE.2011(v1.0)" xfId="556"/>
    <cellStyle name="40% - Акцент2 6" xfId="557"/>
    <cellStyle name="40% - Акцент2 6 2" xfId="558"/>
    <cellStyle name="40% - Акцент2 6 3" xfId="559"/>
    <cellStyle name="40% - Акцент2 6_46EE.2011(v1.0)" xfId="560"/>
    <cellStyle name="40% - Акцент2 7" xfId="561"/>
    <cellStyle name="40% - Акцент2 7 2" xfId="562"/>
    <cellStyle name="40% - Акцент2 7 3" xfId="563"/>
    <cellStyle name="40% - Акцент2 7_46EE.2011(v1.0)" xfId="564"/>
    <cellStyle name="40% - Акцент2 8" xfId="565"/>
    <cellStyle name="40% - Акцент2 8 2" xfId="566"/>
    <cellStyle name="40% - Акцент2 8 3" xfId="567"/>
    <cellStyle name="40% - Акцент2 8_46EE.2011(v1.0)" xfId="568"/>
    <cellStyle name="40% - Акцент2 9" xfId="569"/>
    <cellStyle name="40% - Акцент2 9 2" xfId="570"/>
    <cellStyle name="40% - Акцент2 9 3" xfId="571"/>
    <cellStyle name="40% - Акцент2 9_46EE.2011(v1.0)" xfId="572"/>
    <cellStyle name="40% - Акцент3" xfId="573"/>
    <cellStyle name="40% - Акцент3 10" xfId="574"/>
    <cellStyle name="40% - Акцент3 2" xfId="575"/>
    <cellStyle name="40% - Акцент3 2 2" xfId="576"/>
    <cellStyle name="40% - Акцент3 2 3" xfId="577"/>
    <cellStyle name="40% - Акцент3 2_46EE.2011(v1.0)" xfId="578"/>
    <cellStyle name="40% - Акцент3 3" xfId="579"/>
    <cellStyle name="40% - Акцент3 3 2" xfId="580"/>
    <cellStyle name="40% - Акцент3 3 3" xfId="581"/>
    <cellStyle name="40% - Акцент3 3_46EE.2011(v1.0)" xfId="582"/>
    <cellStyle name="40% - Акцент3 4" xfId="583"/>
    <cellStyle name="40% - Акцент3 4 2" xfId="584"/>
    <cellStyle name="40% - Акцент3 4 3" xfId="585"/>
    <cellStyle name="40% - Акцент3 4_46EE.2011(v1.0)" xfId="586"/>
    <cellStyle name="40% - Акцент3 5" xfId="587"/>
    <cellStyle name="40% - Акцент3 5 2" xfId="588"/>
    <cellStyle name="40% - Акцент3 5 3" xfId="589"/>
    <cellStyle name="40% - Акцент3 5_46EE.2011(v1.0)" xfId="590"/>
    <cellStyle name="40% - Акцент3 6" xfId="591"/>
    <cellStyle name="40% - Акцент3 6 2" xfId="592"/>
    <cellStyle name="40% - Акцент3 6 3" xfId="593"/>
    <cellStyle name="40% - Акцент3 6_46EE.2011(v1.0)" xfId="594"/>
    <cellStyle name="40% - Акцент3 7" xfId="595"/>
    <cellStyle name="40% - Акцент3 7 2" xfId="596"/>
    <cellStyle name="40% - Акцент3 7 3" xfId="597"/>
    <cellStyle name="40% - Акцент3 7_46EE.2011(v1.0)" xfId="598"/>
    <cellStyle name="40% - Акцент3 8" xfId="599"/>
    <cellStyle name="40% - Акцент3 8 2" xfId="600"/>
    <cellStyle name="40% - Акцент3 8 3" xfId="601"/>
    <cellStyle name="40% - Акцент3 8_46EE.2011(v1.0)" xfId="602"/>
    <cellStyle name="40% - Акцент3 9" xfId="603"/>
    <cellStyle name="40% - Акцент3 9 2" xfId="604"/>
    <cellStyle name="40% - Акцент3 9 3" xfId="605"/>
    <cellStyle name="40% - Акцент3 9_46EE.2011(v1.0)" xfId="606"/>
    <cellStyle name="40% - Акцент4" xfId="607"/>
    <cellStyle name="40% - Акцент4 10" xfId="608"/>
    <cellStyle name="40% - Акцент4 2" xfId="609"/>
    <cellStyle name="40% - Акцент4 2 2" xfId="610"/>
    <cellStyle name="40% - Акцент4 2 3" xfId="611"/>
    <cellStyle name="40% - Акцент4 2_46EE.2011(v1.0)" xfId="612"/>
    <cellStyle name="40% - Акцент4 3" xfId="613"/>
    <cellStyle name="40% - Акцент4 3 2" xfId="614"/>
    <cellStyle name="40% - Акцент4 3 3" xfId="615"/>
    <cellStyle name="40% - Акцент4 3_46EE.2011(v1.0)" xfId="616"/>
    <cellStyle name="40% - Акцент4 4" xfId="617"/>
    <cellStyle name="40% - Акцент4 4 2" xfId="618"/>
    <cellStyle name="40% - Акцент4 4 3" xfId="619"/>
    <cellStyle name="40% - Акцент4 4_46EE.2011(v1.0)" xfId="620"/>
    <cellStyle name="40% - Акцент4 5" xfId="621"/>
    <cellStyle name="40% - Акцент4 5 2" xfId="622"/>
    <cellStyle name="40% - Акцент4 5 3" xfId="623"/>
    <cellStyle name="40% - Акцент4 5_46EE.2011(v1.0)" xfId="624"/>
    <cellStyle name="40% - Акцент4 6" xfId="625"/>
    <cellStyle name="40% - Акцент4 6 2" xfId="626"/>
    <cellStyle name="40% - Акцент4 6 3" xfId="627"/>
    <cellStyle name="40% - Акцент4 6_46EE.2011(v1.0)" xfId="628"/>
    <cellStyle name="40% - Акцент4 7" xfId="629"/>
    <cellStyle name="40% - Акцент4 7 2" xfId="630"/>
    <cellStyle name="40% - Акцент4 7 3" xfId="631"/>
    <cellStyle name="40% - Акцент4 7_46EE.2011(v1.0)" xfId="632"/>
    <cellStyle name="40% - Акцент4 8" xfId="633"/>
    <cellStyle name="40% - Акцент4 8 2" xfId="634"/>
    <cellStyle name="40% - Акцент4 8 3" xfId="635"/>
    <cellStyle name="40% - Акцент4 8_46EE.2011(v1.0)" xfId="636"/>
    <cellStyle name="40% - Акцент4 9" xfId="637"/>
    <cellStyle name="40% - Акцент4 9 2" xfId="638"/>
    <cellStyle name="40% - Акцент4 9 3" xfId="639"/>
    <cellStyle name="40% - Акцент4 9_46EE.2011(v1.0)" xfId="640"/>
    <cellStyle name="40% - Акцент5" xfId="641"/>
    <cellStyle name="40% - Акцент5 10" xfId="642"/>
    <cellStyle name="40% - Акцент5 2" xfId="643"/>
    <cellStyle name="40% - Акцент5 2 2" xfId="644"/>
    <cellStyle name="40% - Акцент5 2 3" xfId="645"/>
    <cellStyle name="40% - Акцент5 2_46EE.2011(v1.0)" xfId="646"/>
    <cellStyle name="40% - Акцент5 3" xfId="647"/>
    <cellStyle name="40% - Акцент5 3 2" xfId="648"/>
    <cellStyle name="40% - Акцент5 3 3" xfId="649"/>
    <cellStyle name="40% - Акцент5 3_46EE.2011(v1.0)" xfId="650"/>
    <cellStyle name="40% - Акцент5 4" xfId="651"/>
    <cellStyle name="40% - Акцент5 4 2" xfId="652"/>
    <cellStyle name="40% - Акцент5 4 3" xfId="653"/>
    <cellStyle name="40% - Акцент5 4_46EE.2011(v1.0)" xfId="654"/>
    <cellStyle name="40% - Акцент5 5" xfId="655"/>
    <cellStyle name="40% - Акцент5 5 2" xfId="656"/>
    <cellStyle name="40% - Акцент5 5 3" xfId="657"/>
    <cellStyle name="40% - Акцент5 5_46EE.2011(v1.0)" xfId="658"/>
    <cellStyle name="40% - Акцент5 6" xfId="659"/>
    <cellStyle name="40% - Акцент5 6 2" xfId="660"/>
    <cellStyle name="40% - Акцент5 6 3" xfId="661"/>
    <cellStyle name="40% - Акцент5 6_46EE.2011(v1.0)" xfId="662"/>
    <cellStyle name="40% - Акцент5 7" xfId="663"/>
    <cellStyle name="40% - Акцент5 7 2" xfId="664"/>
    <cellStyle name="40% - Акцент5 7 3" xfId="665"/>
    <cellStyle name="40% - Акцент5 7_46EE.2011(v1.0)" xfId="666"/>
    <cellStyle name="40% - Акцент5 8" xfId="667"/>
    <cellStyle name="40% - Акцент5 8 2" xfId="668"/>
    <cellStyle name="40% - Акцент5 8 3" xfId="669"/>
    <cellStyle name="40% - Акцент5 8_46EE.2011(v1.0)" xfId="670"/>
    <cellStyle name="40% - Акцент5 9" xfId="671"/>
    <cellStyle name="40% - Акцент5 9 2" xfId="672"/>
    <cellStyle name="40% - Акцент5 9 3" xfId="673"/>
    <cellStyle name="40% - Акцент5 9_46EE.2011(v1.0)" xfId="674"/>
    <cellStyle name="40% - Акцент6" xfId="675"/>
    <cellStyle name="40% - Акцент6 10" xfId="676"/>
    <cellStyle name="40% - Акцент6 2" xfId="677"/>
    <cellStyle name="40% - Акцент6 2 2" xfId="678"/>
    <cellStyle name="40% - Акцент6 2 3" xfId="679"/>
    <cellStyle name="40% - Акцент6 2_46EE.2011(v1.0)" xfId="680"/>
    <cellStyle name="40% - Акцент6 3" xfId="681"/>
    <cellStyle name="40% - Акцент6 3 2" xfId="682"/>
    <cellStyle name="40% - Акцент6 3 3" xfId="683"/>
    <cellStyle name="40% - Акцент6 3_46EE.2011(v1.0)" xfId="684"/>
    <cellStyle name="40% - Акцент6 4" xfId="685"/>
    <cellStyle name="40% - Акцент6 4 2" xfId="686"/>
    <cellStyle name="40% - Акцент6 4 3" xfId="687"/>
    <cellStyle name="40% - Акцент6 4_46EE.2011(v1.0)" xfId="688"/>
    <cellStyle name="40% - Акцент6 5" xfId="689"/>
    <cellStyle name="40% - Акцент6 5 2" xfId="690"/>
    <cellStyle name="40% - Акцент6 5 3" xfId="691"/>
    <cellStyle name="40% - Акцент6 5_46EE.2011(v1.0)" xfId="692"/>
    <cellStyle name="40% - Акцент6 6" xfId="693"/>
    <cellStyle name="40% - Акцент6 6 2" xfId="694"/>
    <cellStyle name="40% - Акцент6 6 3" xfId="695"/>
    <cellStyle name="40% - Акцент6 6_46EE.2011(v1.0)" xfId="696"/>
    <cellStyle name="40% - Акцент6 7" xfId="697"/>
    <cellStyle name="40% - Акцент6 7 2" xfId="698"/>
    <cellStyle name="40% - Акцент6 7 3" xfId="699"/>
    <cellStyle name="40% - Акцент6 7_46EE.2011(v1.0)" xfId="700"/>
    <cellStyle name="40% - Акцент6 8" xfId="701"/>
    <cellStyle name="40% - Акцент6 8 2" xfId="702"/>
    <cellStyle name="40% - Акцент6 8 3" xfId="703"/>
    <cellStyle name="40% - Акцент6 8_46EE.2011(v1.0)" xfId="704"/>
    <cellStyle name="40% - Акцент6 9" xfId="705"/>
    <cellStyle name="40% - Акцент6 9 2" xfId="706"/>
    <cellStyle name="40% - Акцент6 9 3" xfId="707"/>
    <cellStyle name="40% - Акцент6 9_46EE.2011(v1.0)" xfId="708"/>
    <cellStyle name="60% - Accent1" xfId="709"/>
    <cellStyle name="60% - Accent2" xfId="710"/>
    <cellStyle name="60% - Accent3" xfId="711"/>
    <cellStyle name="60% - Accent4" xfId="712"/>
    <cellStyle name="60% - Accent5" xfId="713"/>
    <cellStyle name="60% - Accent6" xfId="714"/>
    <cellStyle name="60% - Акцент1" xfId="715"/>
    <cellStyle name="60% - Акцент1 2" xfId="716"/>
    <cellStyle name="60% - Акцент1 2 2" xfId="717"/>
    <cellStyle name="60% - Акцент1 3" xfId="718"/>
    <cellStyle name="60% - Акцент1 3 2" xfId="719"/>
    <cellStyle name="60% - Акцент1 4" xfId="720"/>
    <cellStyle name="60% - Акцент1 4 2" xfId="721"/>
    <cellStyle name="60% - Акцент1 5" xfId="722"/>
    <cellStyle name="60% - Акцент1 5 2" xfId="723"/>
    <cellStyle name="60% - Акцент1 6" xfId="724"/>
    <cellStyle name="60% - Акцент1 6 2" xfId="725"/>
    <cellStyle name="60% - Акцент1 7" xfId="726"/>
    <cellStyle name="60% - Акцент1 7 2" xfId="727"/>
    <cellStyle name="60% - Акцент1 8" xfId="728"/>
    <cellStyle name="60% - Акцент1 8 2" xfId="729"/>
    <cellStyle name="60% - Акцент1 9" xfId="730"/>
    <cellStyle name="60% - Акцент1 9 2" xfId="731"/>
    <cellStyle name="60% - Акцент2" xfId="732"/>
    <cellStyle name="60% - Акцент2 2" xfId="733"/>
    <cellStyle name="60% - Акцент2 2 2" xfId="734"/>
    <cellStyle name="60% - Акцент2 3" xfId="735"/>
    <cellStyle name="60% - Акцент2 3 2" xfId="736"/>
    <cellStyle name="60% - Акцент2 4" xfId="737"/>
    <cellStyle name="60% - Акцент2 4 2" xfId="738"/>
    <cellStyle name="60% - Акцент2 5" xfId="739"/>
    <cellStyle name="60% - Акцент2 5 2" xfId="740"/>
    <cellStyle name="60% - Акцент2 6" xfId="741"/>
    <cellStyle name="60% - Акцент2 6 2" xfId="742"/>
    <cellStyle name="60% - Акцент2 7" xfId="743"/>
    <cellStyle name="60% - Акцент2 7 2" xfId="744"/>
    <cellStyle name="60% - Акцент2 8" xfId="745"/>
    <cellStyle name="60% - Акцент2 8 2" xfId="746"/>
    <cellStyle name="60% - Акцент2 9" xfId="747"/>
    <cellStyle name="60% - Акцент2 9 2" xfId="748"/>
    <cellStyle name="60% - Акцент3" xfId="749"/>
    <cellStyle name="60% - Акцент3 2" xfId="750"/>
    <cellStyle name="60% - Акцент3 2 2" xfId="751"/>
    <cellStyle name="60% - Акцент3 3" xfId="752"/>
    <cellStyle name="60% - Акцент3 3 2" xfId="753"/>
    <cellStyle name="60% - Акцент3 4" xfId="754"/>
    <cellStyle name="60% - Акцент3 4 2" xfId="755"/>
    <cellStyle name="60% - Акцент3 5" xfId="756"/>
    <cellStyle name="60% - Акцент3 5 2" xfId="757"/>
    <cellStyle name="60% - Акцент3 6" xfId="758"/>
    <cellStyle name="60% - Акцент3 6 2" xfId="759"/>
    <cellStyle name="60% - Акцент3 7" xfId="760"/>
    <cellStyle name="60% - Акцент3 7 2" xfId="761"/>
    <cellStyle name="60% - Акцент3 8" xfId="762"/>
    <cellStyle name="60% - Акцент3 8 2" xfId="763"/>
    <cellStyle name="60% - Акцент3 9" xfId="764"/>
    <cellStyle name="60% - Акцент3 9 2" xfId="765"/>
    <cellStyle name="60% - Акцент4" xfId="766"/>
    <cellStyle name="60% - Акцент4 2" xfId="767"/>
    <cellStyle name="60% - Акцент4 2 2" xfId="768"/>
    <cellStyle name="60% - Акцент4 3" xfId="769"/>
    <cellStyle name="60% - Акцент4 3 2" xfId="770"/>
    <cellStyle name="60% - Акцент4 4" xfId="771"/>
    <cellStyle name="60% - Акцент4 4 2" xfId="772"/>
    <cellStyle name="60% - Акцент4 5" xfId="773"/>
    <cellStyle name="60% - Акцент4 5 2" xfId="774"/>
    <cellStyle name="60% - Акцент4 6" xfId="775"/>
    <cellStyle name="60% - Акцент4 6 2" xfId="776"/>
    <cellStyle name="60% - Акцент4 7" xfId="777"/>
    <cellStyle name="60% - Акцент4 7 2" xfId="778"/>
    <cellStyle name="60% - Акцент4 8" xfId="779"/>
    <cellStyle name="60% - Акцент4 8 2" xfId="780"/>
    <cellStyle name="60% - Акцент4 9" xfId="781"/>
    <cellStyle name="60% - Акцент4 9 2" xfId="782"/>
    <cellStyle name="60% - Акцент5" xfId="783"/>
    <cellStyle name="60% - Акцент5 2" xfId="784"/>
    <cellStyle name="60% - Акцент5 2 2" xfId="785"/>
    <cellStyle name="60% - Акцент5 3" xfId="786"/>
    <cellStyle name="60% - Акцент5 3 2" xfId="787"/>
    <cellStyle name="60% - Акцент5 4" xfId="788"/>
    <cellStyle name="60% - Акцент5 4 2" xfId="789"/>
    <cellStyle name="60% - Акцент5 5" xfId="790"/>
    <cellStyle name="60% - Акцент5 5 2" xfId="791"/>
    <cellStyle name="60% - Акцент5 6" xfId="792"/>
    <cellStyle name="60% - Акцент5 6 2" xfId="793"/>
    <cellStyle name="60% - Акцент5 7" xfId="794"/>
    <cellStyle name="60% - Акцент5 7 2" xfId="795"/>
    <cellStyle name="60% - Акцент5 8" xfId="796"/>
    <cellStyle name="60% - Акцент5 8 2" xfId="797"/>
    <cellStyle name="60% - Акцент5 9" xfId="798"/>
    <cellStyle name="60% - Акцент5 9 2" xfId="799"/>
    <cellStyle name="60% - Акцент6" xfId="800"/>
    <cellStyle name="60% - Акцент6 2" xfId="801"/>
    <cellStyle name="60% - Акцент6 2 2" xfId="802"/>
    <cellStyle name="60% - Акцент6 3" xfId="803"/>
    <cellStyle name="60% - Акцент6 3 2" xfId="804"/>
    <cellStyle name="60% - Акцент6 4" xfId="805"/>
    <cellStyle name="60% - Акцент6 4 2" xfId="806"/>
    <cellStyle name="60% - Акцент6 5" xfId="807"/>
    <cellStyle name="60% - Акцент6 5 2" xfId="808"/>
    <cellStyle name="60% - Акцент6 6" xfId="809"/>
    <cellStyle name="60% - Акцент6 6 2" xfId="810"/>
    <cellStyle name="60% - Акцент6 7" xfId="811"/>
    <cellStyle name="60% - Акцент6 7 2" xfId="812"/>
    <cellStyle name="60% - Акцент6 8" xfId="813"/>
    <cellStyle name="60% - Акцент6 8 2" xfId="814"/>
    <cellStyle name="60% - Акцент6 9" xfId="815"/>
    <cellStyle name="60% - Акцент6 9 2" xfId="816"/>
    <cellStyle name="Accent1" xfId="817"/>
    <cellStyle name="Accent2" xfId="818"/>
    <cellStyle name="Accent3" xfId="819"/>
    <cellStyle name="Accent4" xfId="820"/>
    <cellStyle name="Accent5" xfId="821"/>
    <cellStyle name="Accent6" xfId="822"/>
    <cellStyle name="Ăčďĺđńńűëęŕ" xfId="823"/>
    <cellStyle name="AFE" xfId="824"/>
    <cellStyle name="Áĺççŕůčňíűé" xfId="825"/>
    <cellStyle name="Äĺíĺćíűé [0]_(ňŕá 3č)" xfId="826"/>
    <cellStyle name="Äĺíĺćíűé_(ňŕá 3č)" xfId="827"/>
    <cellStyle name="Bad" xfId="828"/>
    <cellStyle name="Blue" xfId="829"/>
    <cellStyle name="Body_$Dollars" xfId="830"/>
    <cellStyle name="Calculation" xfId="831"/>
    <cellStyle name="Check Cell" xfId="832"/>
    <cellStyle name="Chek" xfId="833"/>
    <cellStyle name="Comma [0]_Adjusted FS 1299" xfId="834"/>
    <cellStyle name="Comma 0" xfId="835"/>
    <cellStyle name="Comma 0*" xfId="836"/>
    <cellStyle name="Comma 2" xfId="837"/>
    <cellStyle name="Comma 3*" xfId="838"/>
    <cellStyle name="Comma_Adjusted FS 1299" xfId="839"/>
    <cellStyle name="Comma0" xfId="840"/>
    <cellStyle name="Çŕůčňíűé" xfId="841"/>
    <cellStyle name="Currency [0]" xfId="842"/>
    <cellStyle name="Currency [0] 2" xfId="843"/>
    <cellStyle name="Currency [0] 2 2" xfId="844"/>
    <cellStyle name="Currency [0] 2 3" xfId="845"/>
    <cellStyle name="Currency [0] 2 4" xfId="846"/>
    <cellStyle name="Currency [0] 2 5" xfId="847"/>
    <cellStyle name="Currency [0] 2 6" xfId="848"/>
    <cellStyle name="Currency [0] 2 7" xfId="849"/>
    <cellStyle name="Currency [0] 2 8" xfId="850"/>
    <cellStyle name="Currency [0] 2 9" xfId="851"/>
    <cellStyle name="Currency [0] 3" xfId="852"/>
    <cellStyle name="Currency [0] 3 2" xfId="853"/>
    <cellStyle name="Currency [0] 3 3" xfId="854"/>
    <cellStyle name="Currency [0] 3 4" xfId="855"/>
    <cellStyle name="Currency [0] 3 5" xfId="856"/>
    <cellStyle name="Currency [0] 3 6" xfId="857"/>
    <cellStyle name="Currency [0] 3 7" xfId="858"/>
    <cellStyle name="Currency [0] 3 8" xfId="859"/>
    <cellStyle name="Currency [0] 3 9" xfId="860"/>
    <cellStyle name="Currency [0] 4" xfId="861"/>
    <cellStyle name="Currency [0] 4 2" xfId="862"/>
    <cellStyle name="Currency [0] 4 3" xfId="863"/>
    <cellStyle name="Currency [0] 4 4" xfId="864"/>
    <cellStyle name="Currency [0] 4 5" xfId="865"/>
    <cellStyle name="Currency [0] 4 6" xfId="866"/>
    <cellStyle name="Currency [0] 4 7" xfId="867"/>
    <cellStyle name="Currency [0] 4 8" xfId="868"/>
    <cellStyle name="Currency [0] 4 9" xfId="869"/>
    <cellStyle name="Currency [0] 5" xfId="870"/>
    <cellStyle name="Currency [0] 5 2" xfId="871"/>
    <cellStyle name="Currency [0] 5 3" xfId="872"/>
    <cellStyle name="Currency [0] 5 4" xfId="873"/>
    <cellStyle name="Currency [0] 5 5" xfId="874"/>
    <cellStyle name="Currency [0] 5 6" xfId="875"/>
    <cellStyle name="Currency [0] 5 7" xfId="876"/>
    <cellStyle name="Currency [0] 5 8" xfId="877"/>
    <cellStyle name="Currency [0] 5 9" xfId="878"/>
    <cellStyle name="Currency [0] 6" xfId="879"/>
    <cellStyle name="Currency [0] 6 2" xfId="880"/>
    <cellStyle name="Currency [0] 6 3" xfId="881"/>
    <cellStyle name="Currency [0] 7" xfId="882"/>
    <cellStyle name="Currency [0] 7 2" xfId="883"/>
    <cellStyle name="Currency [0] 7 3" xfId="884"/>
    <cellStyle name="Currency [0] 8" xfId="885"/>
    <cellStyle name="Currency [0] 8 2" xfId="886"/>
    <cellStyle name="Currency [0] 8 3" xfId="887"/>
    <cellStyle name="Currency 0" xfId="888"/>
    <cellStyle name="Currency 2" xfId="889"/>
    <cellStyle name="Currency_06_9m" xfId="890"/>
    <cellStyle name="Currency0" xfId="891"/>
    <cellStyle name="Currency2" xfId="892"/>
    <cellStyle name="Date" xfId="893"/>
    <cellStyle name="Date Aligned" xfId="894"/>
    <cellStyle name="Dates" xfId="895"/>
    <cellStyle name="Dezimal [0]_NEGS" xfId="896"/>
    <cellStyle name="Dezimal_NEGS" xfId="897"/>
    <cellStyle name="Dotted Line" xfId="898"/>
    <cellStyle name="E&amp;Y House" xfId="899"/>
    <cellStyle name="E-mail" xfId="900"/>
    <cellStyle name="E-mail 2" xfId="901"/>
    <cellStyle name="E-mail_EE.2REK.P2011.4.78(v0.3)" xfId="902"/>
    <cellStyle name="Euro" xfId="903"/>
    <cellStyle name="ew" xfId="904"/>
    <cellStyle name="Explanatory Text" xfId="905"/>
    <cellStyle name="F2" xfId="906"/>
    <cellStyle name="F3" xfId="907"/>
    <cellStyle name="F4" xfId="908"/>
    <cellStyle name="F5" xfId="909"/>
    <cellStyle name="F6" xfId="910"/>
    <cellStyle name="F7" xfId="911"/>
    <cellStyle name="F8" xfId="912"/>
    <cellStyle name="Fixed" xfId="913"/>
    <cellStyle name="fo]&#13;&#10;UserName=Murat Zelef&#13;&#10;UserCompany=Bumerang&#13;&#10;&#13;&#10;[File Paths]&#13;&#10;WorkingDirectory=C:\EQUIS\DLWIN&#13;&#10;DownLoader=C" xfId="914"/>
    <cellStyle name="Followed Hyperlink" xfId="915"/>
    <cellStyle name="Footnote" xfId="916"/>
    <cellStyle name="Good" xfId="917"/>
    <cellStyle name="hard no" xfId="918"/>
    <cellStyle name="Hard Percent" xfId="919"/>
    <cellStyle name="hardno" xfId="920"/>
    <cellStyle name="Header" xfId="921"/>
    <cellStyle name="Heading" xfId="922"/>
    <cellStyle name="Heading 1" xfId="923"/>
    <cellStyle name="Heading 2" xfId="924"/>
    <cellStyle name="Heading 3" xfId="925"/>
    <cellStyle name="Heading 4" xfId="926"/>
    <cellStyle name="Heading_GP.ITOG.4.78(v1.0) - для разделения" xfId="927"/>
    <cellStyle name="Heading2" xfId="928"/>
    <cellStyle name="Heading2 2" xfId="929"/>
    <cellStyle name="Heading2_EE.2REK.P2011.4.78(v0.3)" xfId="930"/>
    <cellStyle name="Hyperlink" xfId="931"/>
    <cellStyle name="Îáű÷íűé__FES" xfId="932"/>
    <cellStyle name="Îáû÷íûé_cogs" xfId="933"/>
    <cellStyle name="Îňęđűâŕâřŕ˙ń˙ ăčďĺđńńűëęŕ" xfId="934"/>
    <cellStyle name="Info" xfId="935"/>
    <cellStyle name="Input" xfId="936"/>
    <cellStyle name="InputCurrency" xfId="937"/>
    <cellStyle name="InputCurrency2" xfId="938"/>
    <cellStyle name="InputMultiple1" xfId="939"/>
    <cellStyle name="InputPercent1" xfId="940"/>
    <cellStyle name="Inputs" xfId="941"/>
    <cellStyle name="Inputs (const)" xfId="942"/>
    <cellStyle name="Inputs (const) 2" xfId="943"/>
    <cellStyle name="Inputs (const)_EE.2REK.P2011.4.78(v0.3)" xfId="944"/>
    <cellStyle name="Inputs 2" xfId="945"/>
    <cellStyle name="Inputs Co" xfId="946"/>
    <cellStyle name="Inputs_46EE.2011(v1.0)" xfId="947"/>
    <cellStyle name="Linked Cell" xfId="948"/>
    <cellStyle name="Millares [0]_RESULTS" xfId="949"/>
    <cellStyle name="Millares_RESULTS" xfId="950"/>
    <cellStyle name="Milliers [0]_RESULTS" xfId="951"/>
    <cellStyle name="Milliers_RESULTS" xfId="952"/>
    <cellStyle name="mnb" xfId="953"/>
    <cellStyle name="Moneda [0]_RESULTS" xfId="954"/>
    <cellStyle name="Moneda_RESULTS" xfId="955"/>
    <cellStyle name="Monétaire [0]_RESULTS" xfId="956"/>
    <cellStyle name="Monétaire_RESULTS" xfId="957"/>
    <cellStyle name="Multiple" xfId="958"/>
    <cellStyle name="Multiple1" xfId="959"/>
    <cellStyle name="MultipleBelow" xfId="960"/>
    <cellStyle name="namber" xfId="961"/>
    <cellStyle name="Neutral" xfId="962"/>
    <cellStyle name="Norma11l" xfId="963"/>
    <cellStyle name="normal" xfId="964"/>
    <cellStyle name="Normal - Style1" xfId="965"/>
    <cellStyle name="normal 10" xfId="966"/>
    <cellStyle name="Normal 2" xfId="967"/>
    <cellStyle name="Normal 2 2" xfId="968"/>
    <cellStyle name="Normal 2 3" xfId="969"/>
    <cellStyle name="normal 3" xfId="970"/>
    <cellStyle name="normal 4" xfId="971"/>
    <cellStyle name="normal 5" xfId="972"/>
    <cellStyle name="normal 6" xfId="973"/>
    <cellStyle name="normal 7" xfId="974"/>
    <cellStyle name="normal 8" xfId="975"/>
    <cellStyle name="normal 9" xfId="976"/>
    <cellStyle name="Normal." xfId="977"/>
    <cellStyle name="Normal_06_9m" xfId="978"/>
    <cellStyle name="Normal1" xfId="979"/>
    <cellStyle name="Normal2" xfId="980"/>
    <cellStyle name="NormalGB" xfId="981"/>
    <cellStyle name="Normalny_24. 02. 97." xfId="982"/>
    <cellStyle name="normбlnм_laroux" xfId="983"/>
    <cellStyle name="Note" xfId="984"/>
    <cellStyle name="number" xfId="985"/>
    <cellStyle name="Ôčíŕíńîâűé [0]_(ňŕá 3č)" xfId="986"/>
    <cellStyle name="Ôčíŕíńîâűé_(ňŕá 3č)" xfId="987"/>
    <cellStyle name="Option" xfId="988"/>
    <cellStyle name="Òûñÿ÷è [0]_cogs" xfId="989"/>
    <cellStyle name="Òûñÿ÷è_cogs" xfId="990"/>
    <cellStyle name="Output" xfId="991"/>
    <cellStyle name="Page Number" xfId="992"/>
    <cellStyle name="pb_page_heading_LS" xfId="993"/>
    <cellStyle name="Percent_RS_Lianozovo-Samara_9m01" xfId="994"/>
    <cellStyle name="Percent1" xfId="995"/>
    <cellStyle name="Piug" xfId="996"/>
    <cellStyle name="Plug" xfId="997"/>
    <cellStyle name="Price_Body" xfId="998"/>
    <cellStyle name="prochrek" xfId="999"/>
    <cellStyle name="Protected" xfId="1000"/>
    <cellStyle name="Salomon Logo" xfId="1001"/>
    <cellStyle name="SAPBEXaggData" xfId="1002"/>
    <cellStyle name="SAPBEXaggDataEmph" xfId="1003"/>
    <cellStyle name="SAPBEXaggItem" xfId="1004"/>
    <cellStyle name="SAPBEXaggItemX" xfId="1005"/>
    <cellStyle name="SAPBEXchaText" xfId="1006"/>
    <cellStyle name="SAPBEXexcBad7" xfId="1007"/>
    <cellStyle name="SAPBEXexcBad8" xfId="1008"/>
    <cellStyle name="SAPBEXexcBad9" xfId="1009"/>
    <cellStyle name="SAPBEXexcCritical4" xfId="1010"/>
    <cellStyle name="SAPBEXexcCritical5" xfId="1011"/>
    <cellStyle name="SAPBEXexcCritical6" xfId="1012"/>
    <cellStyle name="SAPBEXexcGood1" xfId="1013"/>
    <cellStyle name="SAPBEXexcGood2" xfId="1014"/>
    <cellStyle name="SAPBEXexcGood3" xfId="1015"/>
    <cellStyle name="SAPBEXfilterDrill" xfId="1016"/>
    <cellStyle name="SAPBEXfilterItem" xfId="1017"/>
    <cellStyle name="SAPBEXfilterText" xfId="1018"/>
    <cellStyle name="SAPBEXformats" xfId="1019"/>
    <cellStyle name="SAPBEXheaderItem" xfId="1020"/>
    <cellStyle name="SAPBEXheaderText" xfId="1021"/>
    <cellStyle name="SAPBEXHLevel0" xfId="1022"/>
    <cellStyle name="SAPBEXHLevel0X" xfId="1023"/>
    <cellStyle name="SAPBEXHLevel1" xfId="1024"/>
    <cellStyle name="SAPBEXHLevel1X" xfId="1025"/>
    <cellStyle name="SAPBEXHLevel2" xfId="1026"/>
    <cellStyle name="SAPBEXHLevel2X" xfId="1027"/>
    <cellStyle name="SAPBEXHLevel3" xfId="1028"/>
    <cellStyle name="SAPBEXHLevel3X" xfId="1029"/>
    <cellStyle name="SAPBEXinputData" xfId="1030"/>
    <cellStyle name="SAPBEXresData" xfId="1031"/>
    <cellStyle name="SAPBEXresDataEmph" xfId="1032"/>
    <cellStyle name="SAPBEXresItem" xfId="1033"/>
    <cellStyle name="SAPBEXresItemX" xfId="1034"/>
    <cellStyle name="SAPBEXstdData" xfId="1035"/>
    <cellStyle name="SAPBEXstdDataEmph" xfId="1036"/>
    <cellStyle name="SAPBEXstdItem" xfId="1037"/>
    <cellStyle name="SAPBEXstdItemX" xfId="1038"/>
    <cellStyle name="SAPBEXtitle" xfId="1039"/>
    <cellStyle name="SAPBEXundefined" xfId="1040"/>
    <cellStyle name="st1" xfId="1041"/>
    <cellStyle name="Standard_NEGS" xfId="1042"/>
    <cellStyle name="Style 1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Heading" xfId="1049"/>
    <cellStyle name="Table Heading 2" xfId="1050"/>
    <cellStyle name="Table Heading_EE.2REK.P2011.4.78(v0.3)" xfId="1051"/>
    <cellStyle name="Table Text" xfId="1052"/>
    <cellStyle name="Table Title" xfId="1053"/>
    <cellStyle name="Table Units" xfId="1054"/>
    <cellStyle name="Table_Header" xfId="1055"/>
    <cellStyle name="Text" xfId="1056"/>
    <cellStyle name="Text 1" xfId="1057"/>
    <cellStyle name="Text Head" xfId="1058"/>
    <cellStyle name="Text Head 1" xfId="1059"/>
    <cellStyle name="Title" xfId="1060"/>
    <cellStyle name="Total" xfId="1061"/>
    <cellStyle name="TotalCurrency" xfId="1062"/>
    <cellStyle name="Underline_Single" xfId="1063"/>
    <cellStyle name="Unit" xfId="1064"/>
    <cellStyle name="Warning Text" xfId="1065"/>
    <cellStyle name="year" xfId="1066"/>
    <cellStyle name="Акцент1" xfId="1067"/>
    <cellStyle name="Акцент1 2" xfId="1068"/>
    <cellStyle name="Акцент1 2 2" xfId="1069"/>
    <cellStyle name="Акцент1 3" xfId="1070"/>
    <cellStyle name="Акцент1 3 2" xfId="1071"/>
    <cellStyle name="Акцент1 4" xfId="1072"/>
    <cellStyle name="Акцент1 4 2" xfId="1073"/>
    <cellStyle name="Акцент1 5" xfId="1074"/>
    <cellStyle name="Акцент1 5 2" xfId="1075"/>
    <cellStyle name="Акцент1 6" xfId="1076"/>
    <cellStyle name="Акцент1 6 2" xfId="1077"/>
    <cellStyle name="Акцент1 7" xfId="1078"/>
    <cellStyle name="Акцент1 7 2" xfId="1079"/>
    <cellStyle name="Акцент1 8" xfId="1080"/>
    <cellStyle name="Акцент1 8 2" xfId="1081"/>
    <cellStyle name="Акцент1 9" xfId="1082"/>
    <cellStyle name="Акцент1 9 2" xfId="1083"/>
    <cellStyle name="Акцент2" xfId="1084"/>
    <cellStyle name="Акцент2 2" xfId="1085"/>
    <cellStyle name="Акцент2 2 2" xfId="1086"/>
    <cellStyle name="Акцент2 3" xfId="1087"/>
    <cellStyle name="Акцент2 3 2" xfId="1088"/>
    <cellStyle name="Акцент2 4" xfId="1089"/>
    <cellStyle name="Акцент2 4 2" xfId="1090"/>
    <cellStyle name="Акцент2 5" xfId="1091"/>
    <cellStyle name="Акцент2 5 2" xfId="1092"/>
    <cellStyle name="Акцент2 6" xfId="1093"/>
    <cellStyle name="Акцент2 6 2" xfId="1094"/>
    <cellStyle name="Акцент2 7" xfId="1095"/>
    <cellStyle name="Акцент2 7 2" xfId="1096"/>
    <cellStyle name="Акцент2 8" xfId="1097"/>
    <cellStyle name="Акцент2 8 2" xfId="1098"/>
    <cellStyle name="Акцент2 9" xfId="1099"/>
    <cellStyle name="Акцент2 9 2" xfId="1100"/>
    <cellStyle name="Акцент3" xfId="1101"/>
    <cellStyle name="Акцент3 2" xfId="1102"/>
    <cellStyle name="Акцент3 2 2" xfId="1103"/>
    <cellStyle name="Акцент3 3" xfId="1104"/>
    <cellStyle name="Акцент3 3 2" xfId="1105"/>
    <cellStyle name="Акцент3 4" xfId="1106"/>
    <cellStyle name="Акцент3 4 2" xfId="1107"/>
    <cellStyle name="Акцент3 5" xfId="1108"/>
    <cellStyle name="Акцент3 5 2" xfId="1109"/>
    <cellStyle name="Акцент3 6" xfId="1110"/>
    <cellStyle name="Акцент3 6 2" xfId="1111"/>
    <cellStyle name="Акцент3 7" xfId="1112"/>
    <cellStyle name="Акцент3 7 2" xfId="1113"/>
    <cellStyle name="Акцент3 8" xfId="1114"/>
    <cellStyle name="Акцент3 8 2" xfId="1115"/>
    <cellStyle name="Акцент3 9" xfId="1116"/>
    <cellStyle name="Акцент3 9 2" xfId="1117"/>
    <cellStyle name="Акцент4" xfId="1118"/>
    <cellStyle name="Акцент4 2" xfId="1119"/>
    <cellStyle name="Акцент4 2 2" xfId="1120"/>
    <cellStyle name="Акцент4 3" xfId="1121"/>
    <cellStyle name="Акцент4 3 2" xfId="1122"/>
    <cellStyle name="Акцент4 4" xfId="1123"/>
    <cellStyle name="Акцент4 4 2" xfId="1124"/>
    <cellStyle name="Акцент4 5" xfId="1125"/>
    <cellStyle name="Акцент4 5 2" xfId="1126"/>
    <cellStyle name="Акцент4 6" xfId="1127"/>
    <cellStyle name="Акцент4 6 2" xfId="1128"/>
    <cellStyle name="Акцент4 7" xfId="1129"/>
    <cellStyle name="Акцент4 7 2" xfId="1130"/>
    <cellStyle name="Акцент4 8" xfId="1131"/>
    <cellStyle name="Акцент4 8 2" xfId="1132"/>
    <cellStyle name="Акцент4 9" xfId="1133"/>
    <cellStyle name="Акцент4 9 2" xfId="1134"/>
    <cellStyle name="Акцент5" xfId="1135"/>
    <cellStyle name="Акцент5 2" xfId="1136"/>
    <cellStyle name="Акцент5 2 2" xfId="1137"/>
    <cellStyle name="Акцент5 3" xfId="1138"/>
    <cellStyle name="Акцент5 3 2" xfId="1139"/>
    <cellStyle name="Акцент5 4" xfId="1140"/>
    <cellStyle name="Акцент5 4 2" xfId="1141"/>
    <cellStyle name="Акцент5 5" xfId="1142"/>
    <cellStyle name="Акцент5 5 2" xfId="1143"/>
    <cellStyle name="Акцент5 6" xfId="1144"/>
    <cellStyle name="Акцент5 6 2" xfId="1145"/>
    <cellStyle name="Акцент5 7" xfId="1146"/>
    <cellStyle name="Акцент5 7 2" xfId="1147"/>
    <cellStyle name="Акцент5 8" xfId="1148"/>
    <cellStyle name="Акцент5 8 2" xfId="1149"/>
    <cellStyle name="Акцент5 9" xfId="1150"/>
    <cellStyle name="Акцент5 9 2" xfId="1151"/>
    <cellStyle name="Акцент6" xfId="1152"/>
    <cellStyle name="Акцент6 2" xfId="1153"/>
    <cellStyle name="Акцент6 2 2" xfId="1154"/>
    <cellStyle name="Акцент6 3" xfId="1155"/>
    <cellStyle name="Акцент6 3 2" xfId="1156"/>
    <cellStyle name="Акцент6 4" xfId="1157"/>
    <cellStyle name="Акцент6 4 2" xfId="1158"/>
    <cellStyle name="Акцент6 5" xfId="1159"/>
    <cellStyle name="Акцент6 5 2" xfId="1160"/>
    <cellStyle name="Акцент6 6" xfId="1161"/>
    <cellStyle name="Акцент6 6 2" xfId="1162"/>
    <cellStyle name="Акцент6 7" xfId="1163"/>
    <cellStyle name="Акцент6 7 2" xfId="1164"/>
    <cellStyle name="Акцент6 8" xfId="1165"/>
    <cellStyle name="Акцент6 8 2" xfId="1166"/>
    <cellStyle name="Акцент6 9" xfId="1167"/>
    <cellStyle name="Акцент6 9 2" xfId="1168"/>
    <cellStyle name="Беззащитный" xfId="1169"/>
    <cellStyle name="Ввод " xfId="1170"/>
    <cellStyle name="Ввод  2" xfId="1171"/>
    <cellStyle name="Ввод  2 2" xfId="1172"/>
    <cellStyle name="Ввод  2_46EE.2011(v1.0)" xfId="1173"/>
    <cellStyle name="Ввод  3" xfId="1174"/>
    <cellStyle name="Ввод  3 2" xfId="1175"/>
    <cellStyle name="Ввод  3_46EE.2011(v1.0)" xfId="1176"/>
    <cellStyle name="Ввод  4" xfId="1177"/>
    <cellStyle name="Ввод  4 2" xfId="1178"/>
    <cellStyle name="Ввод  4_46EE.2011(v1.0)" xfId="1179"/>
    <cellStyle name="Ввод  5" xfId="1180"/>
    <cellStyle name="Ввод  5 2" xfId="1181"/>
    <cellStyle name="Ввод  5_46EE.2011(v1.0)" xfId="1182"/>
    <cellStyle name="Ввод  6" xfId="1183"/>
    <cellStyle name="Ввод  6 2" xfId="1184"/>
    <cellStyle name="Ввод  6_46EE.2011(v1.0)" xfId="1185"/>
    <cellStyle name="Ввод  7" xfId="1186"/>
    <cellStyle name="Ввод  7 2" xfId="1187"/>
    <cellStyle name="Ввод  7_46EE.2011(v1.0)" xfId="1188"/>
    <cellStyle name="Ввод  8" xfId="1189"/>
    <cellStyle name="Ввод  8 2" xfId="1190"/>
    <cellStyle name="Ввод  8_46EE.2011(v1.0)" xfId="1191"/>
    <cellStyle name="Ввод  9" xfId="1192"/>
    <cellStyle name="Ввод  9 2" xfId="1193"/>
    <cellStyle name="Ввод  9_46EE.2011(v1.0)" xfId="1194"/>
    <cellStyle name="Верт. заголовок" xfId="1195"/>
    <cellStyle name="Вес_продукта" xfId="1196"/>
    <cellStyle name="Вывод" xfId="1197"/>
    <cellStyle name="Вывод 2" xfId="1198"/>
    <cellStyle name="Вывод 2 2" xfId="1199"/>
    <cellStyle name="Вывод 2_46EE.2011(v1.0)" xfId="1200"/>
    <cellStyle name="Вывод 3" xfId="1201"/>
    <cellStyle name="Вывод 3 2" xfId="1202"/>
    <cellStyle name="Вывод 3_46EE.2011(v1.0)" xfId="1203"/>
    <cellStyle name="Вывод 4" xfId="1204"/>
    <cellStyle name="Вывод 4 2" xfId="1205"/>
    <cellStyle name="Вывод 4_46EE.2011(v1.0)" xfId="1206"/>
    <cellStyle name="Вывод 5" xfId="1207"/>
    <cellStyle name="Вывод 5 2" xfId="1208"/>
    <cellStyle name="Вывод 5_46EE.2011(v1.0)" xfId="1209"/>
    <cellStyle name="Вывод 6" xfId="1210"/>
    <cellStyle name="Вывод 6 2" xfId="1211"/>
    <cellStyle name="Вывод 6_46EE.2011(v1.0)" xfId="1212"/>
    <cellStyle name="Вывод 7" xfId="1213"/>
    <cellStyle name="Вывод 7 2" xfId="1214"/>
    <cellStyle name="Вывод 7_46EE.2011(v1.0)" xfId="1215"/>
    <cellStyle name="Вывод 8" xfId="1216"/>
    <cellStyle name="Вывод 8 2" xfId="1217"/>
    <cellStyle name="Вывод 8_46EE.2011(v1.0)" xfId="1218"/>
    <cellStyle name="Вывод 9" xfId="1219"/>
    <cellStyle name="Вывод 9 2" xfId="1220"/>
    <cellStyle name="Вывод 9_46EE.2011(v1.0)" xfId="1221"/>
    <cellStyle name="Вычисление" xfId="1222"/>
    <cellStyle name="Вычисление 2" xfId="1223"/>
    <cellStyle name="Вычисление 2 2" xfId="1224"/>
    <cellStyle name="Вычисление 2_46EE.2011(v1.0)" xfId="1225"/>
    <cellStyle name="Вычисление 3" xfId="1226"/>
    <cellStyle name="Вычисление 3 2" xfId="1227"/>
    <cellStyle name="Вычисление 3_46EE.2011(v1.0)" xfId="1228"/>
    <cellStyle name="Вычисление 4" xfId="1229"/>
    <cellStyle name="Вычисление 4 2" xfId="1230"/>
    <cellStyle name="Вычисление 4_46EE.2011(v1.0)" xfId="1231"/>
    <cellStyle name="Вычисление 5" xfId="1232"/>
    <cellStyle name="Вычисление 5 2" xfId="1233"/>
    <cellStyle name="Вычисление 5_46EE.2011(v1.0)" xfId="1234"/>
    <cellStyle name="Вычисление 6" xfId="1235"/>
    <cellStyle name="Вычисление 6 2" xfId="1236"/>
    <cellStyle name="Вычисление 6_46EE.2011(v1.0)" xfId="1237"/>
    <cellStyle name="Вычисление 7" xfId="1238"/>
    <cellStyle name="Вычисление 7 2" xfId="1239"/>
    <cellStyle name="Вычисление 7_46EE.2011(v1.0)" xfId="1240"/>
    <cellStyle name="Вычисление 8" xfId="1241"/>
    <cellStyle name="Вычисление 8 2" xfId="1242"/>
    <cellStyle name="Вычисление 8_46EE.2011(v1.0)" xfId="1243"/>
    <cellStyle name="Вычисление 9" xfId="1244"/>
    <cellStyle name="Вычисление 9 2" xfId="1245"/>
    <cellStyle name="Вычисление 9_46EE.2011(v1.0)" xfId="1246"/>
    <cellStyle name="Hyperlink" xfId="1247"/>
    <cellStyle name="Гиперссылка 2" xfId="1248"/>
    <cellStyle name="Гиперссылка 3" xfId="1249"/>
    <cellStyle name="Гиперссылка 4" xfId="1250"/>
    <cellStyle name="Группа" xfId="1251"/>
    <cellStyle name="Группа 0" xfId="1252"/>
    <cellStyle name="Группа 1" xfId="1253"/>
    <cellStyle name="Группа 2" xfId="1254"/>
    <cellStyle name="Группа 3" xfId="1255"/>
    <cellStyle name="Группа 4" xfId="1256"/>
    <cellStyle name="Группа 5" xfId="1257"/>
    <cellStyle name="Группа 6" xfId="1258"/>
    <cellStyle name="Группа 7" xfId="1259"/>
    <cellStyle name="Группа 8" xfId="1260"/>
    <cellStyle name="Группа_additional slides_04.12.03 _1" xfId="1261"/>
    <cellStyle name="ДАТА" xfId="1262"/>
    <cellStyle name="ДАТА 2" xfId="1263"/>
    <cellStyle name="ДАТА 3" xfId="1264"/>
    <cellStyle name="ДАТА 4" xfId="1265"/>
    <cellStyle name="ДАТА 5" xfId="1266"/>
    <cellStyle name="ДАТА 6" xfId="1267"/>
    <cellStyle name="ДАТА 7" xfId="1268"/>
    <cellStyle name="ДАТА 8" xfId="1269"/>
    <cellStyle name="ДАТА 9" xfId="1270"/>
    <cellStyle name="ДАТА_1" xfId="1271"/>
    <cellStyle name="Currency" xfId="1272"/>
    <cellStyle name="Currency [0]" xfId="1273"/>
    <cellStyle name="Денежный 2" xfId="1274"/>
    <cellStyle name="Денежный 2 2" xfId="1275"/>
    <cellStyle name="Денежный 2_INDEX.STATION.2012(v1.0)_" xfId="1276"/>
    <cellStyle name="Заголовок" xfId="1277"/>
    <cellStyle name="Заголовок 1" xfId="1278"/>
    <cellStyle name="Заголовок 1 2" xfId="1279"/>
    <cellStyle name="Заголовок 1 2 2" xfId="1280"/>
    <cellStyle name="Заголовок 1 2_46EE.2011(v1.0)" xfId="1281"/>
    <cellStyle name="Заголовок 1 3" xfId="1282"/>
    <cellStyle name="Заголовок 1 3 2" xfId="1283"/>
    <cellStyle name="Заголовок 1 3_46EE.2011(v1.0)" xfId="1284"/>
    <cellStyle name="Заголовок 1 4" xfId="1285"/>
    <cellStyle name="Заголовок 1 4 2" xfId="1286"/>
    <cellStyle name="Заголовок 1 4_46EE.2011(v1.0)" xfId="1287"/>
    <cellStyle name="Заголовок 1 5" xfId="1288"/>
    <cellStyle name="Заголовок 1 5 2" xfId="1289"/>
    <cellStyle name="Заголовок 1 5_46EE.2011(v1.0)" xfId="1290"/>
    <cellStyle name="Заголовок 1 6" xfId="1291"/>
    <cellStyle name="Заголовок 1 6 2" xfId="1292"/>
    <cellStyle name="Заголовок 1 6_46EE.2011(v1.0)" xfId="1293"/>
    <cellStyle name="Заголовок 1 7" xfId="1294"/>
    <cellStyle name="Заголовок 1 7 2" xfId="1295"/>
    <cellStyle name="Заголовок 1 7_46EE.2011(v1.0)" xfId="1296"/>
    <cellStyle name="Заголовок 1 8" xfId="1297"/>
    <cellStyle name="Заголовок 1 8 2" xfId="1298"/>
    <cellStyle name="Заголовок 1 8_46EE.2011(v1.0)" xfId="1299"/>
    <cellStyle name="Заголовок 1 9" xfId="1300"/>
    <cellStyle name="Заголовок 1 9 2" xfId="1301"/>
    <cellStyle name="Заголовок 1 9_46EE.2011(v1.0)" xfId="1302"/>
    <cellStyle name="Заголовок 2" xfId="1303"/>
    <cellStyle name="Заголовок 2 2" xfId="1304"/>
    <cellStyle name="Заголовок 2 2 2" xfId="1305"/>
    <cellStyle name="Заголовок 2 2_46EE.2011(v1.0)" xfId="1306"/>
    <cellStyle name="Заголовок 2 3" xfId="1307"/>
    <cellStyle name="Заголовок 2 3 2" xfId="1308"/>
    <cellStyle name="Заголовок 2 3_46EE.2011(v1.0)" xfId="1309"/>
    <cellStyle name="Заголовок 2 4" xfId="1310"/>
    <cellStyle name="Заголовок 2 4 2" xfId="1311"/>
    <cellStyle name="Заголовок 2 4_46EE.2011(v1.0)" xfId="1312"/>
    <cellStyle name="Заголовок 2 5" xfId="1313"/>
    <cellStyle name="Заголовок 2 5 2" xfId="1314"/>
    <cellStyle name="Заголовок 2 5_46EE.2011(v1.0)" xfId="1315"/>
    <cellStyle name="Заголовок 2 6" xfId="1316"/>
    <cellStyle name="Заголовок 2 6 2" xfId="1317"/>
    <cellStyle name="Заголовок 2 6_46EE.2011(v1.0)" xfId="1318"/>
    <cellStyle name="Заголовок 2 7" xfId="1319"/>
    <cellStyle name="Заголовок 2 7 2" xfId="1320"/>
    <cellStyle name="Заголовок 2 7_46EE.2011(v1.0)" xfId="1321"/>
    <cellStyle name="Заголовок 2 8" xfId="1322"/>
    <cellStyle name="Заголовок 2 8 2" xfId="1323"/>
    <cellStyle name="Заголовок 2 8_46EE.2011(v1.0)" xfId="1324"/>
    <cellStyle name="Заголовок 2 9" xfId="1325"/>
    <cellStyle name="Заголовок 2 9 2" xfId="1326"/>
    <cellStyle name="Заголовок 2 9_46EE.2011(v1.0)" xfId="1327"/>
    <cellStyle name="Заголовок 3" xfId="1328"/>
    <cellStyle name="Заголовок 3 2" xfId="1329"/>
    <cellStyle name="Заголовок 3 2 2" xfId="1330"/>
    <cellStyle name="Заголовок 3 2_46EE.2011(v1.0)" xfId="1331"/>
    <cellStyle name="Заголовок 3 3" xfId="1332"/>
    <cellStyle name="Заголовок 3 3 2" xfId="1333"/>
    <cellStyle name="Заголовок 3 3_46EE.2011(v1.0)" xfId="1334"/>
    <cellStyle name="Заголовок 3 4" xfId="1335"/>
    <cellStyle name="Заголовок 3 4 2" xfId="1336"/>
    <cellStyle name="Заголовок 3 4_46EE.2011(v1.0)" xfId="1337"/>
    <cellStyle name="Заголовок 3 5" xfId="1338"/>
    <cellStyle name="Заголовок 3 5 2" xfId="1339"/>
    <cellStyle name="Заголовок 3 5_46EE.2011(v1.0)" xfId="1340"/>
    <cellStyle name="Заголовок 3 6" xfId="1341"/>
    <cellStyle name="Заголовок 3 6 2" xfId="1342"/>
    <cellStyle name="Заголовок 3 6_46EE.2011(v1.0)" xfId="1343"/>
    <cellStyle name="Заголовок 3 7" xfId="1344"/>
    <cellStyle name="Заголовок 3 7 2" xfId="1345"/>
    <cellStyle name="Заголовок 3 7_46EE.2011(v1.0)" xfId="1346"/>
    <cellStyle name="Заголовок 3 8" xfId="1347"/>
    <cellStyle name="Заголовок 3 8 2" xfId="1348"/>
    <cellStyle name="Заголовок 3 8_46EE.2011(v1.0)" xfId="1349"/>
    <cellStyle name="Заголовок 3 9" xfId="1350"/>
    <cellStyle name="Заголовок 3 9 2" xfId="1351"/>
    <cellStyle name="Заголовок 3 9_46EE.2011(v1.0)" xfId="1352"/>
    <cellStyle name="Заголовок 4" xfId="1353"/>
    <cellStyle name="Заголовок 4 2" xfId="1354"/>
    <cellStyle name="Заголовок 4 2 2" xfId="1355"/>
    <cellStyle name="Заголовок 4 3" xfId="1356"/>
    <cellStyle name="Заголовок 4 3 2" xfId="1357"/>
    <cellStyle name="Заголовок 4 4" xfId="1358"/>
    <cellStyle name="Заголовок 4 4 2" xfId="1359"/>
    <cellStyle name="Заголовок 4 5" xfId="1360"/>
    <cellStyle name="Заголовок 4 5 2" xfId="1361"/>
    <cellStyle name="Заголовок 4 6" xfId="1362"/>
    <cellStyle name="Заголовок 4 6 2" xfId="1363"/>
    <cellStyle name="Заголовок 4 7" xfId="1364"/>
    <cellStyle name="Заголовок 4 7 2" xfId="1365"/>
    <cellStyle name="Заголовок 4 8" xfId="1366"/>
    <cellStyle name="Заголовок 4 8 2" xfId="1367"/>
    <cellStyle name="Заголовок 4 9" xfId="1368"/>
    <cellStyle name="Заголовок 4 9 2" xfId="1369"/>
    <cellStyle name="ЗАГОЛОВОК1" xfId="1370"/>
    <cellStyle name="ЗАГОЛОВОК2" xfId="1371"/>
    <cellStyle name="ЗаголовокСтолбца" xfId="1372"/>
    <cellStyle name="Защитный" xfId="1373"/>
    <cellStyle name="Значение" xfId="1374"/>
    <cellStyle name="Зоголовок" xfId="1375"/>
    <cellStyle name="Итог" xfId="1376"/>
    <cellStyle name="Итог 2" xfId="1377"/>
    <cellStyle name="Итог 2 2" xfId="1378"/>
    <cellStyle name="Итог 2_46EE.2011(v1.0)" xfId="1379"/>
    <cellStyle name="Итог 3" xfId="1380"/>
    <cellStyle name="Итог 3 2" xfId="1381"/>
    <cellStyle name="Итог 3_46EE.2011(v1.0)" xfId="1382"/>
    <cellStyle name="Итог 4" xfId="1383"/>
    <cellStyle name="Итог 4 2" xfId="1384"/>
    <cellStyle name="Итог 4_46EE.2011(v1.0)" xfId="1385"/>
    <cellStyle name="Итог 5" xfId="1386"/>
    <cellStyle name="Итог 5 2" xfId="1387"/>
    <cellStyle name="Итог 5_46EE.2011(v1.0)" xfId="1388"/>
    <cellStyle name="Итог 6" xfId="1389"/>
    <cellStyle name="Итог 6 2" xfId="1390"/>
    <cellStyle name="Итог 6_46EE.2011(v1.0)" xfId="1391"/>
    <cellStyle name="Итог 7" xfId="1392"/>
    <cellStyle name="Итог 7 2" xfId="1393"/>
    <cellStyle name="Итог 7_46EE.2011(v1.0)" xfId="1394"/>
    <cellStyle name="Итог 8" xfId="1395"/>
    <cellStyle name="Итог 8 2" xfId="1396"/>
    <cellStyle name="Итог 8_46EE.2011(v1.0)" xfId="1397"/>
    <cellStyle name="Итог 9" xfId="1398"/>
    <cellStyle name="Итог 9 2" xfId="1399"/>
    <cellStyle name="Итог 9_46EE.2011(v1.0)" xfId="1400"/>
    <cellStyle name="Итого" xfId="1401"/>
    <cellStyle name="ИТОГОВЫЙ" xfId="1402"/>
    <cellStyle name="ИТОГОВЫЙ 2" xfId="1403"/>
    <cellStyle name="ИТОГОВЫЙ 3" xfId="1404"/>
    <cellStyle name="ИТОГОВЫЙ 4" xfId="1405"/>
    <cellStyle name="ИТОГОВЫЙ 5" xfId="1406"/>
    <cellStyle name="ИТОГОВЫЙ 6" xfId="1407"/>
    <cellStyle name="ИТОГОВЫЙ 7" xfId="1408"/>
    <cellStyle name="ИТОГОВЫЙ 8" xfId="1409"/>
    <cellStyle name="ИТОГОВЫЙ 9" xfId="1410"/>
    <cellStyle name="ИТОГОВЫЙ_1" xfId="1411"/>
    <cellStyle name="Контрольная ячейка" xfId="1412"/>
    <cellStyle name="Контрольная ячейка 2" xfId="1413"/>
    <cellStyle name="Контрольная ячейка 2 2" xfId="1414"/>
    <cellStyle name="Контрольная ячейка 2_46EE.2011(v1.0)" xfId="1415"/>
    <cellStyle name="Контрольная ячейка 3" xfId="1416"/>
    <cellStyle name="Контрольная ячейка 3 2" xfId="1417"/>
    <cellStyle name="Контрольная ячейка 3_46EE.2011(v1.0)" xfId="1418"/>
    <cellStyle name="Контрольная ячейка 4" xfId="1419"/>
    <cellStyle name="Контрольная ячейка 4 2" xfId="1420"/>
    <cellStyle name="Контрольная ячейка 4_46EE.2011(v1.0)" xfId="1421"/>
    <cellStyle name="Контрольная ячейка 5" xfId="1422"/>
    <cellStyle name="Контрольная ячейка 5 2" xfId="1423"/>
    <cellStyle name="Контрольная ячейка 5_46EE.2011(v1.0)" xfId="1424"/>
    <cellStyle name="Контрольная ячейка 6" xfId="1425"/>
    <cellStyle name="Контрольная ячейка 6 2" xfId="1426"/>
    <cellStyle name="Контрольная ячейка 6_46EE.2011(v1.0)" xfId="1427"/>
    <cellStyle name="Контрольная ячейка 7" xfId="1428"/>
    <cellStyle name="Контрольная ячейка 7 2" xfId="1429"/>
    <cellStyle name="Контрольная ячейка 7_46EE.2011(v1.0)" xfId="1430"/>
    <cellStyle name="Контрольная ячейка 8" xfId="1431"/>
    <cellStyle name="Контрольная ячейка 8 2" xfId="1432"/>
    <cellStyle name="Контрольная ячейка 8_46EE.2011(v1.0)" xfId="1433"/>
    <cellStyle name="Контрольная ячейка 9" xfId="1434"/>
    <cellStyle name="Контрольная ячейка 9 2" xfId="1435"/>
    <cellStyle name="Контрольная ячейка 9_46EE.2011(v1.0)" xfId="1436"/>
    <cellStyle name="Миша (бланки отчетности)" xfId="1437"/>
    <cellStyle name="Мой заголовок" xfId="1438"/>
    <cellStyle name="Мой заголовок листа" xfId="1439"/>
    <cellStyle name="Мои наименования показателей" xfId="1440"/>
    <cellStyle name="Мои наименования показателей 2" xfId="1441"/>
    <cellStyle name="Мои наименования показателей 2 2" xfId="1442"/>
    <cellStyle name="Мои наименования показателей 2 3" xfId="1443"/>
    <cellStyle name="Мои наименования показателей 2 4" xfId="1444"/>
    <cellStyle name="Мои наименования показателей 2 5" xfId="1445"/>
    <cellStyle name="Мои наименования показателей 2 6" xfId="1446"/>
    <cellStyle name="Мои наименования показателей 2 7" xfId="1447"/>
    <cellStyle name="Мои наименования показателей 2 8" xfId="1448"/>
    <cellStyle name="Мои наименования показателей 2 9" xfId="1449"/>
    <cellStyle name="Мои наименования показателей 2_1" xfId="1450"/>
    <cellStyle name="Мои наименования показателей 3" xfId="1451"/>
    <cellStyle name="Мои наименования показателей 3 2" xfId="1452"/>
    <cellStyle name="Мои наименования показателей 3 3" xfId="1453"/>
    <cellStyle name="Мои наименования показателей 3 4" xfId="1454"/>
    <cellStyle name="Мои наименования показателей 3 5" xfId="1455"/>
    <cellStyle name="Мои наименования показателей 3 6" xfId="1456"/>
    <cellStyle name="Мои наименования показателей 3 7" xfId="1457"/>
    <cellStyle name="Мои наименования показателей 3 8" xfId="1458"/>
    <cellStyle name="Мои наименования показателей 3 9" xfId="1459"/>
    <cellStyle name="Мои наименования показателей 3_1" xfId="1460"/>
    <cellStyle name="Мои наименования показателей 4" xfId="1461"/>
    <cellStyle name="Мои наименования показателей 4 2" xfId="1462"/>
    <cellStyle name="Мои наименования показателей 4 3" xfId="1463"/>
    <cellStyle name="Мои наименования показателей 4 4" xfId="1464"/>
    <cellStyle name="Мои наименования показателей 4 5" xfId="1465"/>
    <cellStyle name="Мои наименования показателей 4 6" xfId="1466"/>
    <cellStyle name="Мои наименования показателей 4 7" xfId="1467"/>
    <cellStyle name="Мои наименования показателей 4 8" xfId="1468"/>
    <cellStyle name="Мои наименования показателей 4 9" xfId="1469"/>
    <cellStyle name="Мои наименования показателей 4_1" xfId="1470"/>
    <cellStyle name="Мои наименования показателей 5" xfId="1471"/>
    <cellStyle name="Мои наименования показателей 5 2" xfId="1472"/>
    <cellStyle name="Мои наименования показателей 5 3" xfId="1473"/>
    <cellStyle name="Мои наименования показателей 5 4" xfId="1474"/>
    <cellStyle name="Мои наименования показателей 5 5" xfId="1475"/>
    <cellStyle name="Мои наименования показателей 5 6" xfId="1476"/>
    <cellStyle name="Мои наименования показателей 5 7" xfId="1477"/>
    <cellStyle name="Мои наименования показателей 5 8" xfId="1478"/>
    <cellStyle name="Мои наименования показателей 5 9" xfId="1479"/>
    <cellStyle name="Мои наименования показателей 5_1" xfId="1480"/>
    <cellStyle name="Мои наименования показателей 6" xfId="1481"/>
    <cellStyle name="Мои наименования показателей 6 2" xfId="1482"/>
    <cellStyle name="Мои наименования показателей 6 3" xfId="1483"/>
    <cellStyle name="Мои наименования показателей 6_46EE.2011(v1.0)" xfId="1484"/>
    <cellStyle name="Мои наименования показателей 7" xfId="1485"/>
    <cellStyle name="Мои наименования показателей 7 2" xfId="1486"/>
    <cellStyle name="Мои наименования показателей 7 3" xfId="1487"/>
    <cellStyle name="Мои наименования показателей 7_46EE.2011(v1.0)" xfId="1488"/>
    <cellStyle name="Мои наименования показателей 8" xfId="1489"/>
    <cellStyle name="Мои наименования показателей 8 2" xfId="1490"/>
    <cellStyle name="Мои наименования показателей 8 3" xfId="1491"/>
    <cellStyle name="Мои наименования показателей 8_46EE.2011(v1.0)" xfId="1492"/>
    <cellStyle name="Мои наименования показателей_46EE.2011" xfId="1493"/>
    <cellStyle name="назв фил" xfId="1494"/>
    <cellStyle name="Название" xfId="1495"/>
    <cellStyle name="Название 2" xfId="1496"/>
    <cellStyle name="Название 2 2" xfId="1497"/>
    <cellStyle name="Название 3" xfId="1498"/>
    <cellStyle name="Название 3 2" xfId="1499"/>
    <cellStyle name="Название 4" xfId="1500"/>
    <cellStyle name="Название 4 2" xfId="1501"/>
    <cellStyle name="Название 5" xfId="1502"/>
    <cellStyle name="Название 5 2" xfId="1503"/>
    <cellStyle name="Название 6" xfId="1504"/>
    <cellStyle name="Название 6 2" xfId="1505"/>
    <cellStyle name="Название 7" xfId="1506"/>
    <cellStyle name="Название 7 2" xfId="1507"/>
    <cellStyle name="Название 8" xfId="1508"/>
    <cellStyle name="Название 8 2" xfId="1509"/>
    <cellStyle name="Название 9" xfId="1510"/>
    <cellStyle name="Название 9 2" xfId="1511"/>
    <cellStyle name="Невидимый" xfId="1512"/>
    <cellStyle name="Нейтральный" xfId="1513"/>
    <cellStyle name="Нейтральный 2" xfId="1514"/>
    <cellStyle name="Нейтральный 2 2" xfId="1515"/>
    <cellStyle name="Нейтральный 3" xfId="1516"/>
    <cellStyle name="Нейтральный 3 2" xfId="1517"/>
    <cellStyle name="Нейтральный 4" xfId="1518"/>
    <cellStyle name="Нейтральный 4 2" xfId="1519"/>
    <cellStyle name="Нейтральный 5" xfId="1520"/>
    <cellStyle name="Нейтральный 5 2" xfId="1521"/>
    <cellStyle name="Нейтральный 6" xfId="1522"/>
    <cellStyle name="Нейтральный 6 2" xfId="1523"/>
    <cellStyle name="Нейтральный 7" xfId="1524"/>
    <cellStyle name="Нейтральный 7 2" xfId="1525"/>
    <cellStyle name="Нейтральный 8" xfId="1526"/>
    <cellStyle name="Нейтральный 8 2" xfId="1527"/>
    <cellStyle name="Нейтральный 9" xfId="1528"/>
    <cellStyle name="Нейтральный 9 2" xfId="1529"/>
    <cellStyle name="Низ1" xfId="1530"/>
    <cellStyle name="Низ2" xfId="1531"/>
    <cellStyle name="Обычный 10" xfId="1532"/>
    <cellStyle name="Обычный 11" xfId="1533"/>
    <cellStyle name="Обычный 11 2" xfId="1534"/>
    <cellStyle name="Обычный 11_INDEX.STATION.2012(v1.0)_" xfId="1535"/>
    <cellStyle name="Обычный 2" xfId="1536"/>
    <cellStyle name="Обычный 2 2" xfId="1537"/>
    <cellStyle name="Обычный 2 2 2" xfId="1538"/>
    <cellStyle name="Обычный 2 2 3" xfId="1539"/>
    <cellStyle name="Обычный 2 2_46EE.2011(v1.0)" xfId="1540"/>
    <cellStyle name="Обычный 2 3" xfId="1541"/>
    <cellStyle name="Обычный 2 3 2" xfId="1542"/>
    <cellStyle name="Обычный 2 3 3" xfId="1543"/>
    <cellStyle name="Обычный 2 3_46EE.2011(v1.0)" xfId="1544"/>
    <cellStyle name="Обычный 2 4" xfId="1545"/>
    <cellStyle name="Обычный 2 4 2" xfId="1546"/>
    <cellStyle name="Обычный 2 4 3" xfId="1547"/>
    <cellStyle name="Обычный 2 4_46EE.2011(v1.0)" xfId="1548"/>
    <cellStyle name="Обычный 2 5" xfId="1549"/>
    <cellStyle name="Обычный 2 5 2" xfId="1550"/>
    <cellStyle name="Обычный 2 5 3" xfId="1551"/>
    <cellStyle name="Обычный 2 5_46EE.2011(v1.0)" xfId="1552"/>
    <cellStyle name="Обычный 2 6" xfId="1553"/>
    <cellStyle name="Обычный 2 6 2" xfId="1554"/>
    <cellStyle name="Обычный 2 6 3" xfId="1555"/>
    <cellStyle name="Обычный 2 6_46EE.2011(v1.0)" xfId="1556"/>
    <cellStyle name="Обычный 2 7" xfId="1557"/>
    <cellStyle name="Обычный 2_1" xfId="1558"/>
    <cellStyle name="Обычный 3" xfId="1559"/>
    <cellStyle name="Обычный 3 2" xfId="1560"/>
    <cellStyle name="Обычный 3 3" xfId="1561"/>
    <cellStyle name="Обычный 4" xfId="1562"/>
    <cellStyle name="Обычный 4 2" xfId="1563"/>
    <cellStyle name="Обычный 4 2 2" xfId="1564"/>
    <cellStyle name="Обычный 4 2_BALANCE.WARM.2011YEAR(v1.5)" xfId="1565"/>
    <cellStyle name="Обычный 4_EE.20.MET.SVOD.2.73_v0.1" xfId="1566"/>
    <cellStyle name="Обычный 5" xfId="1567"/>
    <cellStyle name="Обычный 6" xfId="1568"/>
    <cellStyle name="Обычный 7" xfId="1569"/>
    <cellStyle name="Обычный 8" xfId="1570"/>
    <cellStyle name="Обычный 9" xfId="1571"/>
    <cellStyle name="Обычный___________ __ ________ _______ 3" xfId="1572"/>
    <cellStyle name="Обычный_BALANCE.WARM.2007YEAR(FACT)" xfId="1573"/>
    <cellStyle name="Обычный_Kom kompleks 2" xfId="1574"/>
    <cellStyle name="Обычный_Вода" xfId="1575"/>
    <cellStyle name="Обычный_Лист1" xfId="1576"/>
    <cellStyle name="Обычный_Тепло" xfId="1577"/>
    <cellStyle name="Followed Hyperlink" xfId="1578"/>
    <cellStyle name="Ошибка" xfId="1579"/>
    <cellStyle name="Плохой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о центру с переносом" xfId="1597"/>
    <cellStyle name="По ширине с переносом" xfId="1598"/>
    <cellStyle name="Подгруппа" xfId="1599"/>
    <cellStyle name="Поле ввода" xfId="1600"/>
    <cellStyle name="Пояснение" xfId="1601"/>
    <cellStyle name="Пояснение 2" xfId="1602"/>
    <cellStyle name="Пояснение 2 2" xfId="1603"/>
    <cellStyle name="Пояснение 3" xfId="1604"/>
    <cellStyle name="Пояснение 3 2" xfId="1605"/>
    <cellStyle name="Пояснение 4" xfId="1606"/>
    <cellStyle name="Пояснение 4 2" xfId="1607"/>
    <cellStyle name="Пояснение 5" xfId="1608"/>
    <cellStyle name="Пояснение 5 2" xfId="1609"/>
    <cellStyle name="Пояснение 6" xfId="1610"/>
    <cellStyle name="Пояснение 6 2" xfId="1611"/>
    <cellStyle name="Пояснение 7" xfId="1612"/>
    <cellStyle name="Пояснение 7 2" xfId="1613"/>
    <cellStyle name="Пояснение 8" xfId="1614"/>
    <cellStyle name="Пояснение 8 2" xfId="1615"/>
    <cellStyle name="Пояснение 9" xfId="1616"/>
    <cellStyle name="Пояснение 9 2" xfId="1617"/>
    <cellStyle name="Примечание" xfId="1618"/>
    <cellStyle name="Примечание 10" xfId="1619"/>
    <cellStyle name="Примечание 10 2" xfId="1620"/>
    <cellStyle name="Примечание 10 3" xfId="1621"/>
    <cellStyle name="Примечание 10_46EE.2011(v1.0)" xfId="1622"/>
    <cellStyle name="Примечание 11" xfId="1623"/>
    <cellStyle name="Примечание 11 2" xfId="1624"/>
    <cellStyle name="Примечание 11 3" xfId="1625"/>
    <cellStyle name="Примечание 11_46EE.2011(v1.0)" xfId="1626"/>
    <cellStyle name="Примечание 12" xfId="1627"/>
    <cellStyle name="Примечание 12 2" xfId="1628"/>
    <cellStyle name="Примечание 12 3" xfId="1629"/>
    <cellStyle name="Примечание 12_46EE.2011(v1.0)" xfId="1630"/>
    <cellStyle name="Примечание 2" xfId="1631"/>
    <cellStyle name="Примечание 2 2" xfId="1632"/>
    <cellStyle name="Примечание 2 3" xfId="1633"/>
    <cellStyle name="Примечание 2 4" xfId="1634"/>
    <cellStyle name="Примечание 2 5" xfId="1635"/>
    <cellStyle name="Примечание 2 6" xfId="1636"/>
    <cellStyle name="Примечание 2 7" xfId="1637"/>
    <cellStyle name="Примечание 2 8" xfId="1638"/>
    <cellStyle name="Примечание 2 9" xfId="1639"/>
    <cellStyle name="Примечание 2_46EE.2011(v1.0)" xfId="1640"/>
    <cellStyle name="Примечание 3" xfId="1641"/>
    <cellStyle name="Примечание 3 2" xfId="1642"/>
    <cellStyle name="Примечание 3 3" xfId="1643"/>
    <cellStyle name="Примечание 3 4" xfId="1644"/>
    <cellStyle name="Примечание 3 5" xfId="1645"/>
    <cellStyle name="Примечание 3 6" xfId="1646"/>
    <cellStyle name="Примечание 3 7" xfId="1647"/>
    <cellStyle name="Примечание 3 8" xfId="1648"/>
    <cellStyle name="Примечание 3 9" xfId="1649"/>
    <cellStyle name="Примечание 3_46EE.2011(v1.0)" xfId="1650"/>
    <cellStyle name="Примечание 4" xfId="1651"/>
    <cellStyle name="Примечание 4 2" xfId="1652"/>
    <cellStyle name="Примечание 4 3" xfId="1653"/>
    <cellStyle name="Примечание 4 4" xfId="1654"/>
    <cellStyle name="Примечание 4 5" xfId="1655"/>
    <cellStyle name="Примечание 4 6" xfId="1656"/>
    <cellStyle name="Примечание 4 7" xfId="1657"/>
    <cellStyle name="Примечание 4 8" xfId="1658"/>
    <cellStyle name="Примечание 4 9" xfId="1659"/>
    <cellStyle name="Примечание 4_46EE.2011(v1.0)" xfId="1660"/>
    <cellStyle name="Примечание 5" xfId="1661"/>
    <cellStyle name="Примечание 5 2" xfId="1662"/>
    <cellStyle name="Примечание 5 3" xfId="1663"/>
    <cellStyle name="Примечание 5 4" xfId="1664"/>
    <cellStyle name="Примечание 5 5" xfId="1665"/>
    <cellStyle name="Примечание 5 6" xfId="1666"/>
    <cellStyle name="Примечание 5 7" xfId="1667"/>
    <cellStyle name="Примечание 5 8" xfId="1668"/>
    <cellStyle name="Примечание 5 9" xfId="1669"/>
    <cellStyle name="Примечание 5_46EE.2011(v1.0)" xfId="1670"/>
    <cellStyle name="Примечание 6" xfId="1671"/>
    <cellStyle name="Примечание 6 2" xfId="1672"/>
    <cellStyle name="Примечание 6_46EE.2011(v1.0)" xfId="1673"/>
    <cellStyle name="Примечание 7" xfId="1674"/>
    <cellStyle name="Примечание 7 2" xfId="1675"/>
    <cellStyle name="Примечание 7_46EE.2011(v1.0)" xfId="1676"/>
    <cellStyle name="Примечание 8" xfId="1677"/>
    <cellStyle name="Примечание 8 2" xfId="1678"/>
    <cellStyle name="Примечание 8_46EE.2011(v1.0)" xfId="1679"/>
    <cellStyle name="Примечание 9" xfId="1680"/>
    <cellStyle name="Примечание 9 2" xfId="1681"/>
    <cellStyle name="Примечание 9_46EE.2011(v1.0)" xfId="1682"/>
    <cellStyle name="Продукт" xfId="1683"/>
    <cellStyle name="Percent" xfId="1684"/>
    <cellStyle name="Процентный 10" xfId="1685"/>
    <cellStyle name="Процентный 2" xfId="1686"/>
    <cellStyle name="Процентный 2 2" xfId="1687"/>
    <cellStyle name="Процентный 2 3" xfId="1688"/>
    <cellStyle name="Процентный 3" xfId="1689"/>
    <cellStyle name="Процентный 3 2" xfId="1690"/>
    <cellStyle name="Процентный 3 3" xfId="1691"/>
    <cellStyle name="Процентный 4" xfId="1692"/>
    <cellStyle name="Процентный 4 2" xfId="1693"/>
    <cellStyle name="Процентный 4 3" xfId="1694"/>
    <cellStyle name="Процентный 5" xfId="1695"/>
    <cellStyle name="Процентный 9" xfId="1696"/>
    <cellStyle name="Разница" xfId="1697"/>
    <cellStyle name="Рамки" xfId="1698"/>
    <cellStyle name="Сводная таблица" xfId="1699"/>
    <cellStyle name="Связанная ячейка" xfId="1700"/>
    <cellStyle name="Связанная ячейка 2" xfId="1701"/>
    <cellStyle name="Связанная ячейка 2 2" xfId="1702"/>
    <cellStyle name="Связанная ячейка 2_46EE.2011(v1.0)" xfId="1703"/>
    <cellStyle name="Связанная ячейка 3" xfId="1704"/>
    <cellStyle name="Связанная ячейка 3 2" xfId="1705"/>
    <cellStyle name="Связанная ячейка 3_46EE.2011(v1.0)" xfId="1706"/>
    <cellStyle name="Связанная ячейка 4" xfId="1707"/>
    <cellStyle name="Связанная ячейка 4 2" xfId="1708"/>
    <cellStyle name="Связанная ячейка 4_46EE.2011(v1.0)" xfId="1709"/>
    <cellStyle name="Связанная ячейка 5" xfId="1710"/>
    <cellStyle name="Связанная ячейка 5 2" xfId="1711"/>
    <cellStyle name="Связанная ячейка 5_46EE.2011(v1.0)" xfId="1712"/>
    <cellStyle name="Связанная ячейка 6" xfId="1713"/>
    <cellStyle name="Связанная ячейка 6 2" xfId="1714"/>
    <cellStyle name="Связанная ячейка 6_46EE.2011(v1.0)" xfId="1715"/>
    <cellStyle name="Связанная ячейка 7" xfId="1716"/>
    <cellStyle name="Связанная ячейка 7 2" xfId="1717"/>
    <cellStyle name="Связанная ячейка 7_46EE.2011(v1.0)" xfId="1718"/>
    <cellStyle name="Связанная ячейка 8" xfId="1719"/>
    <cellStyle name="Связанная ячейка 8 2" xfId="1720"/>
    <cellStyle name="Связанная ячейка 8_46EE.2011(v1.0)" xfId="1721"/>
    <cellStyle name="Связанная ячейка 9" xfId="1722"/>
    <cellStyle name="Связанная ячейка 9 2" xfId="1723"/>
    <cellStyle name="Связанная ячейка 9_46EE.2011(v1.0)" xfId="1724"/>
    <cellStyle name="Стиль 1" xfId="1725"/>
    <cellStyle name="Стиль 1 2" xfId="1726"/>
    <cellStyle name="Стиль 1 2 2" xfId="1727"/>
    <cellStyle name="Стиль 1 2_EE.2REK.P2011.4.78(v0.3)" xfId="1728"/>
    <cellStyle name="Субсчет" xfId="1729"/>
    <cellStyle name="Счет" xfId="1730"/>
    <cellStyle name="ТЕКСТ" xfId="1731"/>
    <cellStyle name="ТЕКСТ 2" xfId="1732"/>
    <cellStyle name="ТЕКСТ 3" xfId="1733"/>
    <cellStyle name="ТЕКСТ 4" xfId="1734"/>
    <cellStyle name="ТЕКСТ 5" xfId="1735"/>
    <cellStyle name="ТЕКСТ 6" xfId="1736"/>
    <cellStyle name="ТЕКСТ 7" xfId="1737"/>
    <cellStyle name="ТЕКСТ 8" xfId="1738"/>
    <cellStyle name="ТЕКСТ 9" xfId="1739"/>
    <cellStyle name="Текст предупреждения" xfId="1740"/>
    <cellStyle name="Текст предупреждения 2" xfId="1741"/>
    <cellStyle name="Текст предупреждения 2 2" xfId="1742"/>
    <cellStyle name="Текст предупреждения 3" xfId="1743"/>
    <cellStyle name="Текст предупреждения 3 2" xfId="1744"/>
    <cellStyle name="Текст предупреждения 4" xfId="1745"/>
    <cellStyle name="Текст предупреждения 4 2" xfId="1746"/>
    <cellStyle name="Текст предупреждения 5" xfId="1747"/>
    <cellStyle name="Текст предупреждения 5 2" xfId="1748"/>
    <cellStyle name="Текст предупреждения 6" xfId="1749"/>
    <cellStyle name="Текст предупреждения 6 2" xfId="1750"/>
    <cellStyle name="Текст предупреждения 7" xfId="1751"/>
    <cellStyle name="Текст предупреждения 7 2" xfId="1752"/>
    <cellStyle name="Текст предупреждения 8" xfId="1753"/>
    <cellStyle name="Текст предупреждения 8 2" xfId="1754"/>
    <cellStyle name="Текст предупреждения 9" xfId="1755"/>
    <cellStyle name="Текст предупреждения 9 2" xfId="1756"/>
    <cellStyle name="Текстовый" xfId="1757"/>
    <cellStyle name="Текстовый 2" xfId="1758"/>
    <cellStyle name="Текстовый 3" xfId="1759"/>
    <cellStyle name="Текстовый 4" xfId="1760"/>
    <cellStyle name="Текстовый 5" xfId="1761"/>
    <cellStyle name="Текстовый 6" xfId="1762"/>
    <cellStyle name="Текстовый 7" xfId="1763"/>
    <cellStyle name="Текстовый 8" xfId="1764"/>
    <cellStyle name="Текстовый 9" xfId="1765"/>
    <cellStyle name="Текстовый_1" xfId="1766"/>
    <cellStyle name="Тысячи [0]_22гк" xfId="1767"/>
    <cellStyle name="Тысячи_22гк" xfId="1768"/>
    <cellStyle name="ФИКСИРОВАННЫЙ" xfId="1769"/>
    <cellStyle name="ФИКСИРОВАННЫЙ 2" xfId="1770"/>
    <cellStyle name="ФИКСИРОВАННЫЙ 3" xfId="1771"/>
    <cellStyle name="ФИКСИРОВАННЫЙ 4" xfId="1772"/>
    <cellStyle name="ФИКСИРОВАННЫЙ 5" xfId="1773"/>
    <cellStyle name="ФИКСИРОВАННЫЙ 6" xfId="1774"/>
    <cellStyle name="ФИКСИРОВАННЫЙ 7" xfId="1775"/>
    <cellStyle name="ФИКСИРОВАННЫЙ 8" xfId="1776"/>
    <cellStyle name="ФИКСИРОВАННЫЙ 9" xfId="1777"/>
    <cellStyle name="ФИКСИРОВАННЫЙ_1" xfId="1778"/>
    <cellStyle name="Comma" xfId="1779"/>
    <cellStyle name="Comma [0]" xfId="1780"/>
    <cellStyle name="Финансовый 2" xfId="1781"/>
    <cellStyle name="Финансовый 2 2" xfId="1782"/>
    <cellStyle name="Финансовый 2 2 2" xfId="1783"/>
    <cellStyle name="Финансовый 2 2_INDEX.STATION.2012(v1.0)_" xfId="1784"/>
    <cellStyle name="Финансовый 2 3" xfId="1785"/>
    <cellStyle name="Финансовый 2_46EE.2011(v1.0)" xfId="1786"/>
    <cellStyle name="Финансовый 3" xfId="1787"/>
    <cellStyle name="Финансовый 3 2" xfId="1788"/>
    <cellStyle name="Финансовый 3 3" xfId="1789"/>
    <cellStyle name="Финансовый 3 4" xfId="1790"/>
    <cellStyle name="Финансовый 3_INDEX.STATION.2012(v1.0)_" xfId="1791"/>
    <cellStyle name="Финансовый 4" xfId="1792"/>
    <cellStyle name="Финансовый 4 2" xfId="1793"/>
    <cellStyle name="Финансовый 6" xfId="1794"/>
    <cellStyle name="Финансовый0[0]_FU_bal" xfId="1795"/>
    <cellStyle name="Формула" xfId="1796"/>
    <cellStyle name="Формула 2" xfId="1797"/>
    <cellStyle name="Формула_A РТ 2009 Рязаньэнерго" xfId="1798"/>
    <cellStyle name="ФормулаВБ" xfId="1799"/>
    <cellStyle name="ФормулаНаКонтроль" xfId="1800"/>
    <cellStyle name="Хороший" xfId="1801"/>
    <cellStyle name="Хороший 2" xfId="1802"/>
    <cellStyle name="Хороший 2 2" xfId="1803"/>
    <cellStyle name="Хороший 3" xfId="1804"/>
    <cellStyle name="Хороший 3 2" xfId="1805"/>
    <cellStyle name="Хороший 4" xfId="1806"/>
    <cellStyle name="Хороший 4 2" xfId="1807"/>
    <cellStyle name="Хороший 5" xfId="1808"/>
    <cellStyle name="Хороший 5 2" xfId="1809"/>
    <cellStyle name="Хороший 6" xfId="1810"/>
    <cellStyle name="Хороший 6 2" xfId="1811"/>
    <cellStyle name="Хороший 7" xfId="1812"/>
    <cellStyle name="Хороший 7 2" xfId="1813"/>
    <cellStyle name="Хороший 8" xfId="1814"/>
    <cellStyle name="Хороший 8 2" xfId="1815"/>
    <cellStyle name="Хороший 9" xfId="1816"/>
    <cellStyle name="Хороший 9 2" xfId="1817"/>
    <cellStyle name="Цена_продукта" xfId="1818"/>
    <cellStyle name="Цифры по центру с десятыми" xfId="1819"/>
    <cellStyle name="число" xfId="1820"/>
    <cellStyle name="Џђћ–…ќ’ќ›‰" xfId="1821"/>
    <cellStyle name="Шапка" xfId="1822"/>
    <cellStyle name="Шапка таблицы" xfId="1823"/>
    <cellStyle name="ШАУ" xfId="1824"/>
    <cellStyle name="標準_PL-CF sheet" xfId="1825"/>
    <cellStyle name="䁺_x0001_" xfId="18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="75" zoomScaleNormal="75" zoomScalePageLayoutView="0" workbookViewId="0" topLeftCell="A1">
      <pane xSplit="2" ySplit="8" topLeftCell="C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" sqref="G5"/>
    </sheetView>
  </sheetViews>
  <sheetFormatPr defaultColWidth="9.00390625" defaultRowHeight="15.75"/>
  <cols>
    <col min="1" max="1" width="7.125" style="96" customWidth="1"/>
    <col min="2" max="2" width="74.50390625" style="7" customWidth="1"/>
    <col min="3" max="3" width="22.375" style="26" customWidth="1"/>
    <col min="4" max="4" width="17.875" style="7" customWidth="1"/>
    <col min="5" max="5" width="14.375" style="7" customWidth="1"/>
    <col min="6" max="6" width="24.00390625" style="7" customWidth="1"/>
    <col min="7" max="7" width="13.125" style="7" customWidth="1"/>
    <col min="8" max="8" width="22.00390625" style="7" customWidth="1"/>
    <col min="9" max="9" width="19.125" style="77" customWidth="1"/>
    <col min="10" max="10" width="6.625" style="7" customWidth="1"/>
    <col min="11" max="16384" width="9.00390625" style="7" customWidth="1"/>
  </cols>
  <sheetData>
    <row r="1" spans="1:9" s="3" customFormat="1" ht="16.5" thickBot="1">
      <c r="A1" s="86" t="s">
        <v>49</v>
      </c>
      <c r="B1" s="105"/>
      <c r="C1" s="8"/>
      <c r="D1" s="3" t="s">
        <v>242</v>
      </c>
      <c r="E1" s="104"/>
      <c r="H1" s="1"/>
      <c r="I1" s="73"/>
    </row>
    <row r="2" spans="1:9" s="3" customFormat="1" ht="31.5">
      <c r="A2" s="87"/>
      <c r="B2" s="9" t="s">
        <v>243</v>
      </c>
      <c r="C2" s="47" t="s">
        <v>11</v>
      </c>
      <c r="D2" s="4" t="s">
        <v>51</v>
      </c>
      <c r="E2" s="5"/>
      <c r="F2" s="5"/>
      <c r="G2" s="5"/>
      <c r="H2" s="6"/>
      <c r="I2" s="81" t="s">
        <v>64</v>
      </c>
    </row>
    <row r="3" spans="1:10" s="3" customFormat="1" ht="63">
      <c r="A3" s="97" t="s">
        <v>101</v>
      </c>
      <c r="B3" s="10" t="s">
        <v>46</v>
      </c>
      <c r="C3" s="11" t="s">
        <v>50</v>
      </c>
      <c r="D3" s="12" t="s">
        <v>52</v>
      </c>
      <c r="E3" s="12" t="s">
        <v>47</v>
      </c>
      <c r="F3" s="12" t="s">
        <v>53</v>
      </c>
      <c r="G3" s="13" t="s">
        <v>54</v>
      </c>
      <c r="H3" s="12" t="s">
        <v>55</v>
      </c>
      <c r="I3" s="27" t="s">
        <v>68</v>
      </c>
      <c r="J3" s="14" t="s">
        <v>48</v>
      </c>
    </row>
    <row r="4" spans="1:9" s="85" customFormat="1" ht="15">
      <c r="A4" s="88" t="s">
        <v>102</v>
      </c>
      <c r="B4" s="82" t="s">
        <v>0</v>
      </c>
      <c r="C4" s="83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>
        <v>9</v>
      </c>
    </row>
    <row r="5" spans="1:10" ht="20.25">
      <c r="A5" s="89"/>
      <c r="B5" s="28" t="s">
        <v>61</v>
      </c>
      <c r="C5" s="79" t="s">
        <v>241</v>
      </c>
      <c r="D5" s="127" t="s">
        <v>241</v>
      </c>
      <c r="E5" s="49"/>
      <c r="F5" s="52"/>
      <c r="G5" s="50"/>
      <c r="H5" s="52"/>
      <c r="I5" s="74"/>
      <c r="J5" s="29">
        <f>IF(D5="да",1.18,1)</f>
        <v>1</v>
      </c>
    </row>
    <row r="6" spans="1:9" s="39" customFormat="1" ht="20.25">
      <c r="A6" s="90" t="s">
        <v>102</v>
      </c>
      <c r="B6" s="38" t="s">
        <v>39</v>
      </c>
      <c r="C6" s="101">
        <v>82.5</v>
      </c>
      <c r="D6" s="48">
        <v>82.5</v>
      </c>
      <c r="E6" s="48"/>
      <c r="F6" s="48">
        <f>D6</f>
        <v>82.5</v>
      </c>
      <c r="G6" s="51"/>
      <c r="H6" s="48">
        <f>D6+G6</f>
        <v>82.5</v>
      </c>
      <c r="I6" s="78">
        <f>D106+H106</f>
        <v>25.9</v>
      </c>
    </row>
    <row r="7" spans="1:9" ht="3" customHeight="1">
      <c r="A7" s="91"/>
      <c r="B7" s="15"/>
      <c r="C7" s="102"/>
      <c r="D7" s="53"/>
      <c r="E7" s="53"/>
      <c r="F7" s="53"/>
      <c r="G7" s="50"/>
      <c r="H7" s="53"/>
      <c r="I7" s="55"/>
    </row>
    <row r="8" spans="1:9" s="39" customFormat="1" ht="20.25">
      <c r="A8" s="90" t="s">
        <v>0</v>
      </c>
      <c r="B8" s="40" t="s">
        <v>117</v>
      </c>
      <c r="C8" s="60">
        <v>1014.3</v>
      </c>
      <c r="D8" s="48">
        <v>1014.3</v>
      </c>
      <c r="E8" s="48"/>
      <c r="F8" s="60">
        <v>1171.5</v>
      </c>
      <c r="G8" s="60">
        <f>G9+G12+G13+G14+G18+G19+G20+G45+G51+G55+G56+G57+G58+G61+G62+G63+G64+G74</f>
        <v>0</v>
      </c>
      <c r="H8" s="60">
        <f>H9+H12+H13+H14+H18+H19+H20+H45+H51+H55+H56+H57+H58+H61+H62+H63+H64+H74</f>
        <v>1171.5</v>
      </c>
      <c r="I8" s="60">
        <f>I9+I12+I13+I14+I18+I19+I20+I45+I51+I55+I56+I57+I58+I61+I62+I63+I64+I74</f>
        <v>367.4660606060606</v>
      </c>
    </row>
    <row r="9" spans="1:9" s="39" customFormat="1" ht="20.25">
      <c r="A9" s="90" t="s">
        <v>106</v>
      </c>
      <c r="B9" s="41" t="s">
        <v>118</v>
      </c>
      <c r="C9" s="101">
        <v>343.6</v>
      </c>
      <c r="D9" s="48">
        <v>343.6</v>
      </c>
      <c r="E9" s="48"/>
      <c r="F9" s="60">
        <v>394</v>
      </c>
      <c r="G9" s="51">
        <f>G10+G11</f>
        <v>0</v>
      </c>
      <c r="H9" s="60">
        <f>H10+H11</f>
        <v>394</v>
      </c>
      <c r="I9" s="60">
        <f>I10+I11</f>
        <v>123.6921212121212</v>
      </c>
    </row>
    <row r="10" spans="1:9" ht="20.25">
      <c r="A10" s="91" t="s">
        <v>99</v>
      </c>
      <c r="B10" s="17" t="s">
        <v>119</v>
      </c>
      <c r="C10" s="102">
        <v>343.6</v>
      </c>
      <c r="D10" s="49">
        <v>343.6</v>
      </c>
      <c r="E10" s="49">
        <v>1.089</v>
      </c>
      <c r="F10" s="49">
        <v>394</v>
      </c>
      <c r="G10" s="50"/>
      <c r="H10" s="49">
        <f>F10+G10</f>
        <v>394</v>
      </c>
      <c r="I10" s="55">
        <f>D10/$D$6*$D$106+H10/$H$6*$H$106</f>
        <v>123.6921212121212</v>
      </c>
    </row>
    <row r="11" spans="1:9" ht="20.25">
      <c r="A11" s="91" t="s">
        <v>100</v>
      </c>
      <c r="B11" s="18" t="s">
        <v>120</v>
      </c>
      <c r="C11" s="102"/>
      <c r="D11" s="49"/>
      <c r="E11" s="49"/>
      <c r="F11" s="49"/>
      <c r="G11" s="50"/>
      <c r="H11" s="49"/>
      <c r="I11" s="55">
        <f>D11/$D$6*$D$106+H11/$H$6*$H$106</f>
        <v>0</v>
      </c>
    </row>
    <row r="12" spans="1:9" s="39" customFormat="1" ht="20.25">
      <c r="A12" s="90" t="s">
        <v>107</v>
      </c>
      <c r="B12" s="41" t="s">
        <v>121</v>
      </c>
      <c r="C12" s="101"/>
      <c r="D12" s="48">
        <f aca="true" t="shared" si="0" ref="D12:D19">C12</f>
        <v>0</v>
      </c>
      <c r="E12" s="48">
        <v>1.052</v>
      </c>
      <c r="F12" s="48">
        <f>D12*E12</f>
        <v>0</v>
      </c>
      <c r="G12" s="51"/>
      <c r="H12" s="48">
        <f>F12+G12</f>
        <v>0</v>
      </c>
      <c r="I12" s="78">
        <f>D12/$D$6*$D$106+H12/$H$6*$H$106</f>
        <v>0</v>
      </c>
    </row>
    <row r="13" spans="1:9" s="39" customFormat="1" ht="20.25">
      <c r="A13" s="90" t="s">
        <v>108</v>
      </c>
      <c r="B13" s="41" t="s">
        <v>97</v>
      </c>
      <c r="C13" s="101"/>
      <c r="D13" s="48">
        <v>0</v>
      </c>
      <c r="E13" s="48">
        <v>1</v>
      </c>
      <c r="F13" s="48">
        <f>D13*E13</f>
        <v>0</v>
      </c>
      <c r="G13" s="51"/>
      <c r="H13" s="48">
        <f>F13+G13</f>
        <v>0</v>
      </c>
      <c r="I13" s="78">
        <f>D13/$D$6*$D$106+H13/$H$6*$H$106</f>
        <v>0</v>
      </c>
    </row>
    <row r="14" spans="1:9" s="39" customFormat="1" ht="20.25">
      <c r="A14" s="90" t="s">
        <v>122</v>
      </c>
      <c r="B14" s="41" t="s">
        <v>123</v>
      </c>
      <c r="C14" s="101"/>
      <c r="D14" s="48">
        <f t="shared" si="0"/>
        <v>0</v>
      </c>
      <c r="E14" s="48">
        <v>1.052</v>
      </c>
      <c r="F14" s="48">
        <f>D14*E14</f>
        <v>0</v>
      </c>
      <c r="G14" s="51"/>
      <c r="H14" s="48">
        <f>F14+G14</f>
        <v>0</v>
      </c>
      <c r="I14" s="78">
        <f>D14/$D$6*$D$106+H14/$H$6*$H$106</f>
        <v>0</v>
      </c>
    </row>
    <row r="15" spans="1:9" ht="20.25">
      <c r="A15" s="91" t="s">
        <v>20</v>
      </c>
      <c r="B15" s="17" t="s">
        <v>124</v>
      </c>
      <c r="C15" s="102"/>
      <c r="D15" s="49">
        <f t="shared" si="0"/>
        <v>0</v>
      </c>
      <c r="E15" s="49"/>
      <c r="F15" s="49"/>
      <c r="G15" s="50"/>
      <c r="H15" s="49"/>
      <c r="I15" s="55"/>
    </row>
    <row r="16" spans="1:9" ht="20.25">
      <c r="A16" s="91" t="s">
        <v>21</v>
      </c>
      <c r="B16" s="17" t="s">
        <v>125</v>
      </c>
      <c r="C16" s="102"/>
      <c r="D16" s="49">
        <f t="shared" si="0"/>
        <v>0</v>
      </c>
      <c r="E16" s="49"/>
      <c r="F16" s="49"/>
      <c r="G16" s="50"/>
      <c r="H16" s="49"/>
      <c r="I16" s="55"/>
    </row>
    <row r="17" spans="1:9" ht="20.25">
      <c r="A17" s="91" t="s">
        <v>22</v>
      </c>
      <c r="B17" s="17" t="s">
        <v>126</v>
      </c>
      <c r="C17" s="102"/>
      <c r="D17" s="49">
        <f t="shared" si="0"/>
        <v>0</v>
      </c>
      <c r="E17" s="49"/>
      <c r="F17" s="49"/>
      <c r="G17" s="50"/>
      <c r="H17" s="49"/>
      <c r="I17" s="55"/>
    </row>
    <row r="18" spans="1:9" s="39" customFormat="1" ht="20.25">
      <c r="A18" s="90" t="s">
        <v>127</v>
      </c>
      <c r="B18" s="41" t="s">
        <v>128</v>
      </c>
      <c r="C18" s="101"/>
      <c r="D18" s="48"/>
      <c r="E18" s="48">
        <v>1.052</v>
      </c>
      <c r="F18" s="48">
        <f>D18*E18</f>
        <v>0</v>
      </c>
      <c r="G18" s="51"/>
      <c r="H18" s="48">
        <f>F18+G18</f>
        <v>0</v>
      </c>
      <c r="I18" s="78">
        <f>D18/$D$6*$D$106+H18/$H$6*$H$106</f>
        <v>0</v>
      </c>
    </row>
    <row r="19" spans="1:9" s="39" customFormat="1" ht="20.25">
      <c r="A19" s="90" t="s">
        <v>129</v>
      </c>
      <c r="B19" s="41" t="s">
        <v>130</v>
      </c>
      <c r="C19" s="101"/>
      <c r="D19" s="48">
        <f t="shared" si="0"/>
        <v>0</v>
      </c>
      <c r="E19" s="48">
        <v>1.052</v>
      </c>
      <c r="F19" s="48">
        <f>D19*E19</f>
        <v>0</v>
      </c>
      <c r="G19" s="51"/>
      <c r="H19" s="48">
        <f>F19+G19</f>
        <v>0</v>
      </c>
      <c r="I19" s="78">
        <f>D19/$D$6*$D$106+H19/$H$6*$H$106</f>
        <v>0</v>
      </c>
    </row>
    <row r="20" spans="1:9" s="39" customFormat="1" ht="20.25">
      <c r="A20" s="90" t="s">
        <v>131</v>
      </c>
      <c r="B20" s="41" t="s">
        <v>132</v>
      </c>
      <c r="C20" s="101">
        <v>376.9</v>
      </c>
      <c r="D20" s="48">
        <v>376.9</v>
      </c>
      <c r="E20" s="48">
        <v>1.067</v>
      </c>
      <c r="F20" s="48">
        <v>423</v>
      </c>
      <c r="G20" s="48">
        <f>G24+G36+G30+G39+G42</f>
        <v>0</v>
      </c>
      <c r="H20" s="48">
        <v>423</v>
      </c>
      <c r="I20" s="78">
        <f>I24+I36+I30+I39+I42</f>
        <v>132.79636363636365</v>
      </c>
    </row>
    <row r="21" spans="1:9" ht="20.25" hidden="1">
      <c r="A21" s="92" t="s">
        <v>78</v>
      </c>
      <c r="B21" s="19" t="s">
        <v>115</v>
      </c>
      <c r="C21" s="102">
        <v>7857.222222222223</v>
      </c>
      <c r="D21" s="49"/>
      <c r="E21" s="49"/>
      <c r="F21" s="49"/>
      <c r="G21" s="50"/>
      <c r="H21" s="49"/>
      <c r="I21" s="55"/>
    </row>
    <row r="22" spans="1:9" ht="20.25" hidden="1">
      <c r="A22" s="92" t="s">
        <v>79</v>
      </c>
      <c r="B22" s="19" t="s">
        <v>116</v>
      </c>
      <c r="C22" s="102">
        <v>3</v>
      </c>
      <c r="D22" s="49"/>
      <c r="E22" s="49"/>
      <c r="F22" s="49"/>
      <c r="G22" s="50"/>
      <c r="H22" s="49"/>
      <c r="I22" s="55"/>
    </row>
    <row r="23" spans="1:9" ht="20.25" hidden="1">
      <c r="A23" s="92" t="s">
        <v>80</v>
      </c>
      <c r="B23" s="19" t="s">
        <v>112</v>
      </c>
      <c r="C23" s="102"/>
      <c r="D23" s="49"/>
      <c r="E23" s="49"/>
      <c r="F23" s="49"/>
      <c r="G23" s="50"/>
      <c r="H23" s="49"/>
      <c r="I23" s="55"/>
    </row>
    <row r="24" spans="1:9" ht="20.25">
      <c r="A24" s="89" t="s">
        <v>133</v>
      </c>
      <c r="B24" s="20" t="s">
        <v>24</v>
      </c>
      <c r="C24" s="102">
        <v>201.6</v>
      </c>
      <c r="D24" s="49">
        <v>201.6</v>
      </c>
      <c r="E24" s="49">
        <v>1.049</v>
      </c>
      <c r="F24" s="49">
        <v>227</v>
      </c>
      <c r="G24" s="50"/>
      <c r="H24" s="49">
        <f>F24+G24</f>
        <v>227</v>
      </c>
      <c r="I24" s="55">
        <f>D24/$D$6*$D$106+H24/$H$6*$H$106</f>
        <v>71.26424242424243</v>
      </c>
    </row>
    <row r="25" spans="1:9" ht="20.25">
      <c r="A25" s="89" t="s">
        <v>134</v>
      </c>
      <c r="B25" s="21" t="s">
        <v>25</v>
      </c>
      <c r="C25" s="103">
        <v>5.6</v>
      </c>
      <c r="D25" s="49">
        <v>5.6</v>
      </c>
      <c r="E25" s="49"/>
      <c r="F25" s="49">
        <v>6.3</v>
      </c>
      <c r="G25" s="50"/>
      <c r="H25" s="49"/>
      <c r="I25" s="55"/>
    </row>
    <row r="26" spans="1:9" ht="31.5">
      <c r="A26" s="89" t="s">
        <v>135</v>
      </c>
      <c r="B26" s="21" t="s">
        <v>26</v>
      </c>
      <c r="C26" s="102">
        <v>3</v>
      </c>
      <c r="D26" s="49">
        <v>3</v>
      </c>
      <c r="E26" s="49"/>
      <c r="F26" s="49"/>
      <c r="G26" s="50"/>
      <c r="H26" s="49"/>
      <c r="I26" s="55"/>
    </row>
    <row r="27" spans="1:9" ht="20.25" hidden="1">
      <c r="A27" s="89" t="s">
        <v>81</v>
      </c>
      <c r="B27" s="19" t="s">
        <v>111</v>
      </c>
      <c r="C27" s="102"/>
      <c r="D27" s="49"/>
      <c r="E27" s="49"/>
      <c r="F27" s="49"/>
      <c r="G27" s="50"/>
      <c r="H27" s="49"/>
      <c r="I27" s="55"/>
    </row>
    <row r="28" spans="1:9" ht="20.25" hidden="1">
      <c r="A28" s="89" t="s">
        <v>82</v>
      </c>
      <c r="B28" s="19" t="s">
        <v>113</v>
      </c>
      <c r="C28" s="102"/>
      <c r="D28" s="49"/>
      <c r="E28" s="49"/>
      <c r="F28" s="49"/>
      <c r="G28" s="50"/>
      <c r="H28" s="49"/>
      <c r="I28" s="55"/>
    </row>
    <row r="29" spans="1:9" ht="20.25" hidden="1">
      <c r="A29" s="89" t="s">
        <v>83</v>
      </c>
      <c r="B29" s="19" t="s">
        <v>114</v>
      </c>
      <c r="C29" s="102"/>
      <c r="D29" s="49"/>
      <c r="E29" s="49"/>
      <c r="F29" s="49"/>
      <c r="G29" s="50"/>
      <c r="H29" s="49"/>
      <c r="I29" s="55"/>
    </row>
    <row r="30" spans="1:9" ht="20.25">
      <c r="A30" s="89" t="s">
        <v>136</v>
      </c>
      <c r="B30" s="20" t="s">
        <v>27</v>
      </c>
      <c r="C30" s="102"/>
      <c r="D30" s="49">
        <f>C30</f>
        <v>0</v>
      </c>
      <c r="E30" s="49">
        <v>1.049</v>
      </c>
      <c r="F30" s="49">
        <f>D30*E30</f>
        <v>0</v>
      </c>
      <c r="G30" s="50"/>
      <c r="H30" s="49">
        <f>F30+G30</f>
        <v>0</v>
      </c>
      <c r="I30" s="55">
        <f>D30/$D$6*$D$106+H30/$H$6*$H$106</f>
        <v>0</v>
      </c>
    </row>
    <row r="31" spans="1:9" ht="20.25">
      <c r="A31" s="89" t="s">
        <v>137</v>
      </c>
      <c r="B31" s="22" t="s">
        <v>28</v>
      </c>
      <c r="C31" s="103"/>
      <c r="D31" s="49"/>
      <c r="E31" s="49"/>
      <c r="F31" s="49"/>
      <c r="G31" s="50"/>
      <c r="H31" s="49"/>
      <c r="I31" s="55"/>
    </row>
    <row r="32" spans="1:9" ht="31.5">
      <c r="A32" s="89" t="s">
        <v>138</v>
      </c>
      <c r="B32" s="22" t="s">
        <v>29</v>
      </c>
      <c r="C32" s="102"/>
      <c r="D32" s="49"/>
      <c r="E32" s="49"/>
      <c r="F32" s="49"/>
      <c r="G32" s="50"/>
      <c r="H32" s="49"/>
      <c r="I32" s="55"/>
    </row>
    <row r="33" spans="1:9" ht="20.25" hidden="1">
      <c r="A33" s="89" t="s">
        <v>84</v>
      </c>
      <c r="B33" s="19" t="s">
        <v>111</v>
      </c>
      <c r="C33" s="102"/>
      <c r="D33" s="49"/>
      <c r="E33" s="49"/>
      <c r="F33" s="49">
        <f>C33*E33</f>
        <v>0</v>
      </c>
      <c r="G33" s="50"/>
      <c r="H33" s="49"/>
      <c r="I33" s="55"/>
    </row>
    <row r="34" spans="1:9" ht="20.25" hidden="1">
      <c r="A34" s="89" t="s">
        <v>85</v>
      </c>
      <c r="B34" s="19" t="s">
        <v>113</v>
      </c>
      <c r="C34" s="102"/>
      <c r="D34" s="49"/>
      <c r="E34" s="49"/>
      <c r="F34" s="49"/>
      <c r="G34" s="50"/>
      <c r="H34" s="49"/>
      <c r="I34" s="55"/>
    </row>
    <row r="35" spans="1:9" ht="20.25" hidden="1">
      <c r="A35" s="89" t="s">
        <v>86</v>
      </c>
      <c r="B35" s="19" t="s">
        <v>114</v>
      </c>
      <c r="C35" s="102"/>
      <c r="D35" s="49"/>
      <c r="E35" s="49"/>
      <c r="F35" s="49"/>
      <c r="G35" s="50"/>
      <c r="H35" s="49"/>
      <c r="I35" s="55"/>
    </row>
    <row r="36" spans="1:9" ht="20.25">
      <c r="A36" s="89" t="s">
        <v>139</v>
      </c>
      <c r="B36" s="20" t="s">
        <v>30</v>
      </c>
      <c r="C36" s="102"/>
      <c r="D36" s="49">
        <f>C36</f>
        <v>0</v>
      </c>
      <c r="E36" s="49">
        <v>1.049</v>
      </c>
      <c r="F36" s="49">
        <f>D36*E36</f>
        <v>0</v>
      </c>
      <c r="G36" s="50"/>
      <c r="H36" s="49">
        <f>F36+G36</f>
        <v>0</v>
      </c>
      <c r="I36" s="55">
        <f>D36/$D$6*$D$106+H36/$H$6*$H$106</f>
        <v>0</v>
      </c>
    </row>
    <row r="37" spans="1:9" ht="20.25">
      <c r="A37" s="89" t="s">
        <v>140</v>
      </c>
      <c r="B37" s="22" t="s">
        <v>31</v>
      </c>
      <c r="C37" s="103"/>
      <c r="D37" s="49"/>
      <c r="E37" s="54"/>
      <c r="F37" s="49"/>
      <c r="G37" s="50"/>
      <c r="H37" s="49"/>
      <c r="I37" s="55"/>
    </row>
    <row r="38" spans="1:9" ht="31.5">
      <c r="A38" s="89" t="s">
        <v>141</v>
      </c>
      <c r="B38" s="22" t="s">
        <v>32</v>
      </c>
      <c r="C38" s="102"/>
      <c r="D38" s="49"/>
      <c r="E38" s="54"/>
      <c r="F38" s="49"/>
      <c r="G38" s="50"/>
      <c r="H38" s="49"/>
      <c r="I38" s="55"/>
    </row>
    <row r="39" spans="1:9" ht="20.25">
      <c r="A39" s="89" t="s">
        <v>142</v>
      </c>
      <c r="B39" s="20" t="s">
        <v>33</v>
      </c>
      <c r="C39" s="102">
        <v>175.3</v>
      </c>
      <c r="D39" s="49">
        <v>175.3</v>
      </c>
      <c r="E39" s="49">
        <v>1.049</v>
      </c>
      <c r="F39" s="49">
        <v>196</v>
      </c>
      <c r="G39" s="50"/>
      <c r="H39" s="49">
        <f>F39+G39</f>
        <v>196</v>
      </c>
      <c r="I39" s="55">
        <f>D39/$D$6*$D$106+H39/$H$6*$H$106</f>
        <v>61.53212121212121</v>
      </c>
    </row>
    <row r="40" spans="1:9" ht="20.25">
      <c r="A40" s="89" t="s">
        <v>143</v>
      </c>
      <c r="B40" s="22" t="s">
        <v>34</v>
      </c>
      <c r="C40" s="103">
        <v>7.3</v>
      </c>
      <c r="D40" s="49">
        <v>7.3</v>
      </c>
      <c r="E40" s="54"/>
      <c r="F40" s="49">
        <v>8.17</v>
      </c>
      <c r="G40" s="50"/>
      <c r="H40" s="49"/>
      <c r="I40" s="55"/>
    </row>
    <row r="41" spans="1:9" ht="20.25">
      <c r="A41" s="89" t="s">
        <v>144</v>
      </c>
      <c r="B41" s="21" t="s">
        <v>35</v>
      </c>
      <c r="C41" s="102">
        <v>2</v>
      </c>
      <c r="D41" s="49">
        <v>2</v>
      </c>
      <c r="E41" s="54"/>
      <c r="F41" s="49">
        <v>2</v>
      </c>
      <c r="G41" s="50"/>
      <c r="H41" s="49"/>
      <c r="I41" s="55"/>
    </row>
    <row r="42" spans="1:9" ht="31.5">
      <c r="A42" s="89" t="s">
        <v>145</v>
      </c>
      <c r="B42" s="20" t="s">
        <v>36</v>
      </c>
      <c r="C42" s="102"/>
      <c r="D42" s="49">
        <f>C42</f>
        <v>0</v>
      </c>
      <c r="E42" s="49">
        <v>1.049</v>
      </c>
      <c r="F42" s="49">
        <f>D42*E42</f>
        <v>0</v>
      </c>
      <c r="G42" s="50"/>
      <c r="H42" s="49">
        <f>F42+G42</f>
        <v>0</v>
      </c>
      <c r="I42" s="55">
        <f>D42/$D$6*$D$106+H42/$H$6*$H$106</f>
        <v>0</v>
      </c>
    </row>
    <row r="43" spans="1:9" ht="20.25">
      <c r="A43" s="89" t="s">
        <v>146</v>
      </c>
      <c r="B43" s="22" t="s">
        <v>37</v>
      </c>
      <c r="C43" s="103"/>
      <c r="D43" s="49"/>
      <c r="E43" s="49"/>
      <c r="F43" s="49"/>
      <c r="G43" s="50"/>
      <c r="H43" s="49"/>
      <c r="I43" s="55"/>
    </row>
    <row r="44" spans="1:9" ht="31.5">
      <c r="A44" s="89" t="s">
        <v>147</v>
      </c>
      <c r="B44" s="21" t="s">
        <v>38</v>
      </c>
      <c r="C44" s="102"/>
      <c r="D44" s="49"/>
      <c r="E44" s="54"/>
      <c r="F44" s="49"/>
      <c r="G44" s="50"/>
      <c r="H44" s="49"/>
      <c r="I44" s="55"/>
    </row>
    <row r="45" spans="1:9" s="39" customFormat="1" ht="20.25">
      <c r="A45" s="90" t="s">
        <v>148</v>
      </c>
      <c r="B45" s="42" t="s">
        <v>149</v>
      </c>
      <c r="C45" s="101">
        <v>129</v>
      </c>
      <c r="D45" s="48">
        <v>129</v>
      </c>
      <c r="E45" s="80">
        <v>0.302</v>
      </c>
      <c r="F45" s="48">
        <v>128</v>
      </c>
      <c r="G45" s="48">
        <f>G46+G47+G48+G49+G50</f>
        <v>0</v>
      </c>
      <c r="H45" s="48">
        <v>128</v>
      </c>
      <c r="I45" s="78">
        <f>I46+I47+I48+I49+I50</f>
        <v>39.87030303030303</v>
      </c>
    </row>
    <row r="46" spans="1:9" ht="31.5">
      <c r="A46" s="91" t="s">
        <v>150</v>
      </c>
      <c r="B46" s="20" t="s">
        <v>89</v>
      </c>
      <c r="C46" s="102">
        <v>69</v>
      </c>
      <c r="D46" s="49">
        <v>69</v>
      </c>
      <c r="E46" s="54">
        <v>0.302</v>
      </c>
      <c r="F46" s="49">
        <v>69</v>
      </c>
      <c r="G46" s="50"/>
      <c r="H46" s="49">
        <f aca="true" t="shared" si="1" ref="H46:H51">F46+G46</f>
        <v>69</v>
      </c>
      <c r="I46" s="55">
        <f aca="true" t="shared" si="2" ref="I46:I51">D46/$D$6*$D$106+H46/$H$6*$H$106</f>
        <v>21.66181818181818</v>
      </c>
    </row>
    <row r="47" spans="1:9" ht="20.25">
      <c r="A47" s="91" t="s">
        <v>151</v>
      </c>
      <c r="B47" s="20" t="s">
        <v>90</v>
      </c>
      <c r="C47" s="102"/>
      <c r="D47" s="49">
        <f>C47</f>
        <v>0</v>
      </c>
      <c r="E47" s="54">
        <v>0.302</v>
      </c>
      <c r="F47" s="49">
        <f>F30*E47</f>
        <v>0</v>
      </c>
      <c r="G47" s="50"/>
      <c r="H47" s="49">
        <f t="shared" si="1"/>
        <v>0</v>
      </c>
      <c r="I47" s="55">
        <f t="shared" si="2"/>
        <v>0</v>
      </c>
    </row>
    <row r="48" spans="1:9" ht="20.25">
      <c r="A48" s="91" t="s">
        <v>152</v>
      </c>
      <c r="B48" s="20" t="s">
        <v>91</v>
      </c>
      <c r="C48" s="102"/>
      <c r="D48" s="49">
        <f>C48</f>
        <v>0</v>
      </c>
      <c r="E48" s="54">
        <v>0.302</v>
      </c>
      <c r="F48" s="49">
        <f>F36*E48</f>
        <v>0</v>
      </c>
      <c r="G48" s="50"/>
      <c r="H48" s="49">
        <f t="shared" si="1"/>
        <v>0</v>
      </c>
      <c r="I48" s="55">
        <f t="shared" si="2"/>
        <v>0</v>
      </c>
    </row>
    <row r="49" spans="1:9" ht="20.25">
      <c r="A49" s="91" t="s">
        <v>153</v>
      </c>
      <c r="B49" s="20" t="s">
        <v>92</v>
      </c>
      <c r="C49" s="102">
        <v>60</v>
      </c>
      <c r="D49" s="49">
        <v>60</v>
      </c>
      <c r="E49" s="54">
        <v>0.302</v>
      </c>
      <c r="F49" s="49">
        <v>58</v>
      </c>
      <c r="G49" s="50"/>
      <c r="H49" s="49">
        <f t="shared" si="1"/>
        <v>58</v>
      </c>
      <c r="I49" s="55">
        <f t="shared" si="2"/>
        <v>18.208484848484847</v>
      </c>
    </row>
    <row r="50" spans="1:9" ht="20.25">
      <c r="A50" s="91" t="s">
        <v>154</v>
      </c>
      <c r="B50" s="20" t="s">
        <v>93</v>
      </c>
      <c r="C50" s="102"/>
      <c r="D50" s="49">
        <f>C50</f>
        <v>0</v>
      </c>
      <c r="E50" s="54">
        <v>0.302</v>
      </c>
      <c r="F50" s="49">
        <f>F42*E50</f>
        <v>0</v>
      </c>
      <c r="G50" s="50"/>
      <c r="H50" s="49">
        <f t="shared" si="1"/>
        <v>0</v>
      </c>
      <c r="I50" s="55">
        <f t="shared" si="2"/>
        <v>0</v>
      </c>
    </row>
    <row r="51" spans="1:9" s="39" customFormat="1" ht="20.25">
      <c r="A51" s="93" t="s">
        <v>155</v>
      </c>
      <c r="B51" s="43" t="s">
        <v>40</v>
      </c>
      <c r="C51" s="101"/>
      <c r="D51" s="48">
        <f>C51</f>
        <v>0</v>
      </c>
      <c r="E51" s="48">
        <v>1.052</v>
      </c>
      <c r="F51" s="48">
        <f>D51*E51</f>
        <v>0</v>
      </c>
      <c r="G51" s="51"/>
      <c r="H51" s="48">
        <f t="shared" si="1"/>
        <v>0</v>
      </c>
      <c r="I51" s="78">
        <f t="shared" si="2"/>
        <v>0</v>
      </c>
    </row>
    <row r="52" spans="1:9" ht="20.25">
      <c r="A52" s="94" t="s">
        <v>156</v>
      </c>
      <c r="B52" s="23" t="s">
        <v>41</v>
      </c>
      <c r="C52" s="102"/>
      <c r="D52" s="49"/>
      <c r="E52" s="49"/>
      <c r="F52" s="49"/>
      <c r="G52" s="50"/>
      <c r="H52" s="49"/>
      <c r="I52" s="55"/>
    </row>
    <row r="53" spans="1:9" ht="20.25">
      <c r="A53" s="94" t="s">
        <v>157</v>
      </c>
      <c r="B53" s="23" t="s">
        <v>87</v>
      </c>
      <c r="C53" s="102"/>
      <c r="D53" s="49"/>
      <c r="E53" s="49"/>
      <c r="F53" s="49"/>
      <c r="G53" s="50"/>
      <c r="H53" s="49"/>
      <c r="I53" s="55"/>
    </row>
    <row r="54" spans="1:9" ht="20.25">
      <c r="A54" s="94" t="s">
        <v>158</v>
      </c>
      <c r="B54" s="23" t="s">
        <v>42</v>
      </c>
      <c r="C54" s="102"/>
      <c r="D54" s="49"/>
      <c r="E54" s="49"/>
      <c r="F54" s="49"/>
      <c r="G54" s="50"/>
      <c r="H54" s="49"/>
      <c r="I54" s="55"/>
    </row>
    <row r="55" spans="1:9" s="39" customFormat="1" ht="31.5">
      <c r="A55" s="90" t="s">
        <v>159</v>
      </c>
      <c r="B55" s="43" t="s">
        <v>43</v>
      </c>
      <c r="C55" s="101"/>
      <c r="D55" s="48">
        <f>C55</f>
        <v>0</v>
      </c>
      <c r="E55" s="48">
        <v>1.052</v>
      </c>
      <c r="F55" s="48">
        <f>D55*E55</f>
        <v>0</v>
      </c>
      <c r="G55" s="51"/>
      <c r="H55" s="48">
        <f>F55+G55</f>
        <v>0</v>
      </c>
      <c r="I55" s="78">
        <f>D55/$D$6*$D$106+H55/$H$6*$H$106</f>
        <v>0</v>
      </c>
    </row>
    <row r="56" spans="1:9" s="39" customFormat="1" ht="31.5">
      <c r="A56" s="90" t="s">
        <v>160</v>
      </c>
      <c r="B56" s="43" t="s">
        <v>44</v>
      </c>
      <c r="C56" s="101"/>
      <c r="D56" s="48">
        <f>C56</f>
        <v>0</v>
      </c>
      <c r="E56" s="48">
        <v>1.052</v>
      </c>
      <c r="F56" s="48">
        <f>D56*E56</f>
        <v>0</v>
      </c>
      <c r="G56" s="51"/>
      <c r="H56" s="48">
        <f>F56+G56</f>
        <v>0</v>
      </c>
      <c r="I56" s="78">
        <f>D56/$D$6*$D$106+H56/$H$6*$H$106</f>
        <v>0</v>
      </c>
    </row>
    <row r="57" spans="1:9" s="39" customFormat="1" ht="31.5">
      <c r="A57" s="90" t="s">
        <v>161</v>
      </c>
      <c r="B57" s="43" t="s">
        <v>45</v>
      </c>
      <c r="C57" s="101"/>
      <c r="D57" s="48">
        <f>C57</f>
        <v>0</v>
      </c>
      <c r="E57" s="48">
        <v>1.052</v>
      </c>
      <c r="F57" s="48">
        <f>D57*E57</f>
        <v>0</v>
      </c>
      <c r="G57" s="51"/>
      <c r="H57" s="48">
        <f>F57+G57</f>
        <v>0</v>
      </c>
      <c r="I57" s="78">
        <f>D57/$D$6*$D$106+H57/$H$6*$H$106</f>
        <v>0</v>
      </c>
    </row>
    <row r="58" spans="1:9" s="39" customFormat="1" ht="20.25">
      <c r="A58" s="90" t="s">
        <v>162</v>
      </c>
      <c r="B58" s="41" t="s">
        <v>163</v>
      </c>
      <c r="C58" s="101"/>
      <c r="D58" s="48">
        <f>C58</f>
        <v>0</v>
      </c>
      <c r="E58" s="48">
        <v>1.052</v>
      </c>
      <c r="F58" s="48">
        <f>D58*E58</f>
        <v>0</v>
      </c>
      <c r="G58" s="51"/>
      <c r="H58" s="48">
        <f>F58+G58</f>
        <v>0</v>
      </c>
      <c r="I58" s="78">
        <f>D58/$D$6*$D$106+H58/$H$6*$H$106</f>
        <v>0</v>
      </c>
    </row>
    <row r="59" spans="1:9" ht="20.25">
      <c r="A59" s="91" t="s">
        <v>164</v>
      </c>
      <c r="B59" s="17" t="s">
        <v>165</v>
      </c>
      <c r="C59" s="102"/>
      <c r="D59" s="49"/>
      <c r="E59" s="49"/>
      <c r="F59" s="49"/>
      <c r="G59" s="50"/>
      <c r="H59" s="49"/>
      <c r="I59" s="55"/>
    </row>
    <row r="60" spans="1:9" ht="20.25">
      <c r="A60" s="91" t="s">
        <v>166</v>
      </c>
      <c r="B60" s="17" t="s">
        <v>167</v>
      </c>
      <c r="C60" s="102"/>
      <c r="D60" s="49"/>
      <c r="E60" s="49"/>
      <c r="F60" s="49"/>
      <c r="G60" s="50"/>
      <c r="H60" s="49"/>
      <c r="I60" s="55"/>
    </row>
    <row r="61" spans="1:9" s="39" customFormat="1" ht="20.25">
      <c r="A61" s="90" t="s">
        <v>168</v>
      </c>
      <c r="B61" s="41" t="s">
        <v>169</v>
      </c>
      <c r="C61" s="101">
        <v>95</v>
      </c>
      <c r="D61" s="48">
        <v>95</v>
      </c>
      <c r="E61" s="48">
        <v>1.052</v>
      </c>
      <c r="F61" s="48">
        <v>116.5</v>
      </c>
      <c r="G61" s="51"/>
      <c r="H61" s="48">
        <f>F61+G61</f>
        <v>116.5</v>
      </c>
      <c r="I61" s="78">
        <f>D61/$D$6*$D$106+H61/$H$6*$H$106</f>
        <v>36.57393939393939</v>
      </c>
    </row>
    <row r="62" spans="1:9" s="39" customFormat="1" ht="20.25">
      <c r="A62" s="90" t="s">
        <v>170</v>
      </c>
      <c r="B62" s="41" t="s">
        <v>171</v>
      </c>
      <c r="C62" s="101">
        <v>22.4</v>
      </c>
      <c r="D62" s="48">
        <v>22.4</v>
      </c>
      <c r="E62" s="48">
        <v>1.052</v>
      </c>
      <c r="F62" s="48">
        <v>27</v>
      </c>
      <c r="G62" s="51"/>
      <c r="H62" s="48">
        <f>F62+G62</f>
        <v>27</v>
      </c>
      <c r="I62" s="78">
        <f>D62/$D$6*$D$106+H62/$H$6*$H$106</f>
        <v>8.476363636363637</v>
      </c>
    </row>
    <row r="63" spans="1:9" s="39" customFormat="1" ht="20.25">
      <c r="A63" s="90" t="s">
        <v>172</v>
      </c>
      <c r="B63" s="41" t="s">
        <v>173</v>
      </c>
      <c r="C63" s="101">
        <v>29.6</v>
      </c>
      <c r="D63" s="48">
        <v>29.6</v>
      </c>
      <c r="E63" s="48">
        <v>1.052</v>
      </c>
      <c r="F63" s="48">
        <v>65</v>
      </c>
      <c r="G63" s="51"/>
      <c r="H63" s="48">
        <f>F63+G63</f>
        <v>65</v>
      </c>
      <c r="I63" s="78">
        <f>D63/$D$6*$D$106+H63/$H$6*$H$106</f>
        <v>20.406060606060603</v>
      </c>
    </row>
    <row r="64" spans="1:9" s="39" customFormat="1" ht="20.25">
      <c r="A64" s="90" t="s">
        <v>174</v>
      </c>
      <c r="B64" s="41" t="s">
        <v>175</v>
      </c>
      <c r="C64" s="101"/>
      <c r="D64" s="48"/>
      <c r="E64" s="48">
        <v>1.052</v>
      </c>
      <c r="F64" s="48">
        <f>D64*E64</f>
        <v>0</v>
      </c>
      <c r="G64" s="51">
        <f>G65+G66+G67+G68+G69+G70+G71+G72+G73</f>
        <v>0</v>
      </c>
      <c r="H64" s="48">
        <f>H65+H66+H67+H68+H69+H70+H71+H72+H73</f>
        <v>0</v>
      </c>
      <c r="I64" s="78">
        <f>I65+I66+I67+I68+I69+I70+I71+I72+I73</f>
        <v>0</v>
      </c>
    </row>
    <row r="65" spans="1:9" ht="20.25">
      <c r="A65" s="91" t="s">
        <v>176</v>
      </c>
      <c r="B65" s="17" t="s">
        <v>177</v>
      </c>
      <c r="C65" s="102"/>
      <c r="D65" s="49">
        <f aca="true" t="shared" si="3" ref="D65:D70">C65</f>
        <v>0</v>
      </c>
      <c r="E65" s="49"/>
      <c r="F65" s="49">
        <f aca="true" t="shared" si="4" ref="F65:F79">D65*E65</f>
        <v>0</v>
      </c>
      <c r="G65" s="50"/>
      <c r="H65" s="49">
        <f>F65+G65</f>
        <v>0</v>
      </c>
      <c r="I65" s="55">
        <f aca="true" t="shared" si="5" ref="I65:I73">D65/$D$6*$D$106+H65/$H$6*$H$106</f>
        <v>0</v>
      </c>
    </row>
    <row r="66" spans="1:9" ht="20.25">
      <c r="A66" s="91" t="s">
        <v>178</v>
      </c>
      <c r="B66" s="17" t="s">
        <v>179</v>
      </c>
      <c r="C66" s="102"/>
      <c r="D66" s="49">
        <f t="shared" si="3"/>
        <v>0</v>
      </c>
      <c r="E66" s="49"/>
      <c r="F66" s="49">
        <f t="shared" si="4"/>
        <v>0</v>
      </c>
      <c r="G66" s="50"/>
      <c r="H66" s="49">
        <f aca="true" t="shared" si="6" ref="H66:H79">F66+G66</f>
        <v>0</v>
      </c>
      <c r="I66" s="55">
        <f t="shared" si="5"/>
        <v>0</v>
      </c>
    </row>
    <row r="67" spans="1:9" ht="20.25">
      <c r="A67" s="91" t="s">
        <v>180</v>
      </c>
      <c r="B67" s="17" t="s">
        <v>181</v>
      </c>
      <c r="C67" s="102"/>
      <c r="D67" s="49">
        <f t="shared" si="3"/>
        <v>0</v>
      </c>
      <c r="E67" s="49"/>
      <c r="F67" s="49">
        <f t="shared" si="4"/>
        <v>0</v>
      </c>
      <c r="G67" s="50"/>
      <c r="H67" s="49">
        <f t="shared" si="6"/>
        <v>0</v>
      </c>
      <c r="I67" s="55">
        <f t="shared" si="5"/>
        <v>0</v>
      </c>
    </row>
    <row r="68" spans="1:9" ht="20.25">
      <c r="A68" s="91" t="s">
        <v>182</v>
      </c>
      <c r="B68" s="17" t="s">
        <v>183</v>
      </c>
      <c r="C68" s="102"/>
      <c r="D68" s="49">
        <f t="shared" si="3"/>
        <v>0</v>
      </c>
      <c r="E68" s="49"/>
      <c r="F68" s="49">
        <f t="shared" si="4"/>
        <v>0</v>
      </c>
      <c r="G68" s="50"/>
      <c r="H68" s="49">
        <f t="shared" si="6"/>
        <v>0</v>
      </c>
      <c r="I68" s="55">
        <f t="shared" si="5"/>
        <v>0</v>
      </c>
    </row>
    <row r="69" spans="1:9" ht="20.25">
      <c r="A69" s="91" t="s">
        <v>184</v>
      </c>
      <c r="B69" s="17" t="s">
        <v>185</v>
      </c>
      <c r="C69" s="102"/>
      <c r="D69" s="49">
        <f t="shared" si="3"/>
        <v>0</v>
      </c>
      <c r="E69" s="49"/>
      <c r="F69" s="49">
        <f t="shared" si="4"/>
        <v>0</v>
      </c>
      <c r="G69" s="50"/>
      <c r="H69" s="49">
        <f t="shared" si="6"/>
        <v>0</v>
      </c>
      <c r="I69" s="55">
        <f t="shared" si="5"/>
        <v>0</v>
      </c>
    </row>
    <row r="70" spans="1:9" ht="20.25">
      <c r="A70" s="91" t="s">
        <v>186</v>
      </c>
      <c r="B70" s="17" t="s">
        <v>187</v>
      </c>
      <c r="C70" s="102"/>
      <c r="D70" s="49">
        <f t="shared" si="3"/>
        <v>0</v>
      </c>
      <c r="E70" s="49"/>
      <c r="F70" s="49">
        <f t="shared" si="4"/>
        <v>0</v>
      </c>
      <c r="G70" s="50"/>
      <c r="H70" s="49">
        <f t="shared" si="6"/>
        <v>0</v>
      </c>
      <c r="I70" s="55">
        <f t="shared" si="5"/>
        <v>0</v>
      </c>
    </row>
    <row r="71" spans="1:9" ht="20.25">
      <c r="A71" s="91" t="s">
        <v>188</v>
      </c>
      <c r="B71" s="17" t="s">
        <v>189</v>
      </c>
      <c r="C71" s="102"/>
      <c r="D71" s="49">
        <f aca="true" t="shared" si="7" ref="D71:D89">C71</f>
        <v>0</v>
      </c>
      <c r="E71" s="49"/>
      <c r="F71" s="49">
        <f t="shared" si="4"/>
        <v>0</v>
      </c>
      <c r="G71" s="50"/>
      <c r="H71" s="49">
        <f t="shared" si="6"/>
        <v>0</v>
      </c>
      <c r="I71" s="55">
        <f t="shared" si="5"/>
        <v>0</v>
      </c>
    </row>
    <row r="72" spans="1:9" ht="20.25">
      <c r="A72" s="91" t="s">
        <v>190</v>
      </c>
      <c r="B72" s="17" t="s">
        <v>191</v>
      </c>
      <c r="C72" s="102"/>
      <c r="D72" s="49">
        <f t="shared" si="7"/>
        <v>0</v>
      </c>
      <c r="E72" s="49"/>
      <c r="F72" s="49">
        <f t="shared" si="4"/>
        <v>0</v>
      </c>
      <c r="G72" s="50"/>
      <c r="H72" s="49">
        <f t="shared" si="6"/>
        <v>0</v>
      </c>
      <c r="I72" s="55">
        <f t="shared" si="5"/>
        <v>0</v>
      </c>
    </row>
    <row r="73" spans="1:9" ht="20.25">
      <c r="A73" s="91" t="s">
        <v>192</v>
      </c>
      <c r="B73" s="17" t="s">
        <v>193</v>
      </c>
      <c r="C73" s="102"/>
      <c r="D73" s="49"/>
      <c r="E73" s="49"/>
      <c r="F73" s="49">
        <f t="shared" si="4"/>
        <v>0</v>
      </c>
      <c r="G73" s="50"/>
      <c r="H73" s="49">
        <f t="shared" si="6"/>
        <v>0</v>
      </c>
      <c r="I73" s="55">
        <f t="shared" si="5"/>
        <v>0</v>
      </c>
    </row>
    <row r="74" spans="1:9" s="39" customFormat="1" ht="20.25">
      <c r="A74" s="90" t="s">
        <v>194</v>
      </c>
      <c r="B74" s="44" t="s">
        <v>195</v>
      </c>
      <c r="C74" s="101">
        <v>18</v>
      </c>
      <c r="D74" s="48">
        <v>18</v>
      </c>
      <c r="E74" s="48">
        <v>1</v>
      </c>
      <c r="F74" s="48">
        <f>D74*E74</f>
        <v>18</v>
      </c>
      <c r="G74" s="48">
        <f>G75+G76+G77+G78+G79</f>
        <v>0</v>
      </c>
      <c r="H74" s="48">
        <f>H75+H76+H77+H78+H79</f>
        <v>18</v>
      </c>
      <c r="I74" s="78">
        <f>I75+I76+I77+I78+I79</f>
        <v>5.65090909090909</v>
      </c>
    </row>
    <row r="75" spans="1:9" ht="20.25">
      <c r="A75" s="91" t="s">
        <v>196</v>
      </c>
      <c r="B75" s="24" t="s">
        <v>96</v>
      </c>
      <c r="C75" s="102"/>
      <c r="D75" s="49">
        <f t="shared" si="7"/>
        <v>0</v>
      </c>
      <c r="E75" s="49">
        <v>1</v>
      </c>
      <c r="F75" s="49">
        <f t="shared" si="4"/>
        <v>0</v>
      </c>
      <c r="G75" s="50"/>
      <c r="H75" s="49">
        <f>F75+G75</f>
        <v>0</v>
      </c>
      <c r="I75" s="55">
        <f>D75/$D$6*$D$106+H75/$H$6*$H$106</f>
        <v>0</v>
      </c>
    </row>
    <row r="76" spans="1:9" ht="20.25">
      <c r="A76" s="91" t="s">
        <v>197</v>
      </c>
      <c r="B76" s="24" t="s">
        <v>198</v>
      </c>
      <c r="C76" s="102">
        <v>11</v>
      </c>
      <c r="D76" s="49">
        <v>11</v>
      </c>
      <c r="E76" s="49">
        <v>1</v>
      </c>
      <c r="F76" s="49">
        <f>D76*E76</f>
        <v>11</v>
      </c>
      <c r="G76" s="50"/>
      <c r="H76" s="49">
        <f t="shared" si="6"/>
        <v>11</v>
      </c>
      <c r="I76" s="55">
        <f>D76/$D$6*$D$106+H76/$H$6*$H$106</f>
        <v>3.453333333333333</v>
      </c>
    </row>
    <row r="77" spans="1:9" ht="20.25">
      <c r="A77" s="91" t="s">
        <v>199</v>
      </c>
      <c r="B77" s="17" t="s">
        <v>19</v>
      </c>
      <c r="C77" s="102"/>
      <c r="D77" s="49">
        <f t="shared" si="7"/>
        <v>0</v>
      </c>
      <c r="E77" s="49">
        <v>1</v>
      </c>
      <c r="F77" s="49">
        <f t="shared" si="4"/>
        <v>0</v>
      </c>
      <c r="G77" s="50"/>
      <c r="H77" s="49">
        <f t="shared" si="6"/>
        <v>0</v>
      </c>
      <c r="I77" s="55">
        <f>D77/$D$6*$D$106+H77/$H$6*$H$106</f>
        <v>0</v>
      </c>
    </row>
    <row r="78" spans="1:9" ht="31.5">
      <c r="A78" s="91" t="s">
        <v>200</v>
      </c>
      <c r="B78" s="17" t="s">
        <v>201</v>
      </c>
      <c r="C78" s="102">
        <v>7</v>
      </c>
      <c r="D78" s="49">
        <v>7</v>
      </c>
      <c r="E78" s="49">
        <v>1</v>
      </c>
      <c r="F78" s="49">
        <f t="shared" si="4"/>
        <v>7</v>
      </c>
      <c r="G78" s="50"/>
      <c r="H78" s="49">
        <f t="shared" si="6"/>
        <v>7</v>
      </c>
      <c r="I78" s="55">
        <f>D78/$D$6*$D$106+H78/$H$6*$H$106</f>
        <v>2.1975757575757577</v>
      </c>
    </row>
    <row r="79" spans="1:9" ht="20.25">
      <c r="A79" s="91" t="s">
        <v>202</v>
      </c>
      <c r="B79" s="17" t="s">
        <v>203</v>
      </c>
      <c r="C79" s="102"/>
      <c r="D79" s="49">
        <f t="shared" si="7"/>
        <v>0</v>
      </c>
      <c r="E79" s="49">
        <v>1</v>
      </c>
      <c r="F79" s="49">
        <f t="shared" si="4"/>
        <v>0</v>
      </c>
      <c r="G79" s="50"/>
      <c r="H79" s="49">
        <f t="shared" si="6"/>
        <v>0</v>
      </c>
      <c r="I79" s="55">
        <f>D79/$D$6*$D$106+H79/$H$6*$H$106</f>
        <v>0</v>
      </c>
    </row>
    <row r="80" spans="1:9" s="39" customFormat="1" ht="20.25">
      <c r="A80" s="90" t="s">
        <v>1</v>
      </c>
      <c r="B80" s="40" t="s">
        <v>15</v>
      </c>
      <c r="C80" s="101"/>
      <c r="D80" s="48">
        <f t="shared" si="7"/>
        <v>0</v>
      </c>
      <c r="E80" s="48"/>
      <c r="F80" s="48">
        <f>F82+F83+F84+F85+F88+F89</f>
        <v>0</v>
      </c>
      <c r="G80" s="48">
        <f>G82+G83+G84+G85+G88+G89</f>
        <v>0</v>
      </c>
      <c r="H80" s="48">
        <f>H82+H83+H84+H85+H88+H89</f>
        <v>0</v>
      </c>
      <c r="I80" s="78">
        <f>I82+I83+I84+I85+I88+I89</f>
        <v>0</v>
      </c>
    </row>
    <row r="81" spans="1:9" ht="20.25">
      <c r="A81" s="91" t="s">
        <v>3</v>
      </c>
      <c r="B81" s="15" t="s">
        <v>204</v>
      </c>
      <c r="C81" s="102"/>
      <c r="D81" s="49">
        <f t="shared" si="7"/>
        <v>0</v>
      </c>
      <c r="E81" s="49"/>
      <c r="F81" s="55"/>
      <c r="G81" s="50"/>
      <c r="H81" s="55"/>
      <c r="I81" s="55"/>
    </row>
    <row r="82" spans="1:9" ht="20.25">
      <c r="A82" s="91" t="s">
        <v>23</v>
      </c>
      <c r="B82" s="17" t="s">
        <v>205</v>
      </c>
      <c r="C82" s="102"/>
      <c r="D82" s="49">
        <f t="shared" si="7"/>
        <v>0</v>
      </c>
      <c r="E82" s="49">
        <v>1.052</v>
      </c>
      <c r="F82" s="49">
        <f aca="true" t="shared" si="8" ref="F82:F88">D82*E82</f>
        <v>0</v>
      </c>
      <c r="G82" s="50"/>
      <c r="H82" s="49">
        <f aca="true" t="shared" si="9" ref="H82:H89">F82+G82</f>
        <v>0</v>
      </c>
      <c r="I82" s="55">
        <f aca="true" t="shared" si="10" ref="I82:I89">D82/$D$6*$D$106+H82/$H$6*$H$106</f>
        <v>0</v>
      </c>
    </row>
    <row r="83" spans="1:9" ht="20.25">
      <c r="A83" s="91" t="s">
        <v>4</v>
      </c>
      <c r="B83" s="15" t="s">
        <v>16</v>
      </c>
      <c r="C83" s="102"/>
      <c r="D83" s="49">
        <f t="shared" si="7"/>
        <v>0</v>
      </c>
      <c r="E83" s="49">
        <v>1.052</v>
      </c>
      <c r="F83" s="49">
        <f t="shared" si="8"/>
        <v>0</v>
      </c>
      <c r="G83" s="50"/>
      <c r="H83" s="49">
        <f t="shared" si="9"/>
        <v>0</v>
      </c>
      <c r="I83" s="55">
        <f t="shared" si="10"/>
        <v>0</v>
      </c>
    </row>
    <row r="84" spans="1:9" ht="20.25">
      <c r="A84" s="91" t="s">
        <v>5</v>
      </c>
      <c r="B84" s="15" t="s">
        <v>17</v>
      </c>
      <c r="C84" s="102"/>
      <c r="D84" s="49">
        <f t="shared" si="7"/>
        <v>0</v>
      </c>
      <c r="E84" s="49">
        <v>1.052</v>
      </c>
      <c r="F84" s="49">
        <f t="shared" si="8"/>
        <v>0</v>
      </c>
      <c r="G84" s="50"/>
      <c r="H84" s="49">
        <f>F84+G84</f>
        <v>0</v>
      </c>
      <c r="I84" s="55">
        <f t="shared" si="10"/>
        <v>0</v>
      </c>
    </row>
    <row r="85" spans="1:9" ht="20.25">
      <c r="A85" s="91" t="s">
        <v>6</v>
      </c>
      <c r="B85" s="15" t="s">
        <v>18</v>
      </c>
      <c r="C85" s="102"/>
      <c r="D85" s="49">
        <f t="shared" si="7"/>
        <v>0</v>
      </c>
      <c r="E85" s="49">
        <v>1.052</v>
      </c>
      <c r="F85" s="49">
        <f t="shared" si="8"/>
        <v>0</v>
      </c>
      <c r="G85" s="50"/>
      <c r="H85" s="49">
        <f t="shared" si="9"/>
        <v>0</v>
      </c>
      <c r="I85" s="55">
        <f t="shared" si="10"/>
        <v>0</v>
      </c>
    </row>
    <row r="86" spans="1:9" ht="20.25">
      <c r="A86" s="91" t="s">
        <v>7</v>
      </c>
      <c r="B86" s="15" t="s">
        <v>206</v>
      </c>
      <c r="C86" s="102"/>
      <c r="D86" s="49">
        <f t="shared" si="7"/>
        <v>0</v>
      </c>
      <c r="E86" s="49">
        <v>1</v>
      </c>
      <c r="F86" s="49">
        <f t="shared" si="8"/>
        <v>0</v>
      </c>
      <c r="G86" s="50"/>
      <c r="H86" s="49">
        <f t="shared" si="9"/>
        <v>0</v>
      </c>
      <c r="I86" s="55">
        <f t="shared" si="10"/>
        <v>0</v>
      </c>
    </row>
    <row r="87" spans="1:9" ht="20.25">
      <c r="A87" s="91" t="s">
        <v>207</v>
      </c>
      <c r="B87" s="17" t="s">
        <v>208</v>
      </c>
      <c r="C87" s="102"/>
      <c r="D87" s="49">
        <f>C87</f>
        <v>0</v>
      </c>
      <c r="E87" s="49">
        <v>1</v>
      </c>
      <c r="F87" s="49">
        <f t="shared" si="8"/>
        <v>0</v>
      </c>
      <c r="G87" s="79"/>
      <c r="H87" s="49">
        <f t="shared" si="9"/>
        <v>0</v>
      </c>
      <c r="I87" s="55">
        <f t="shared" si="10"/>
        <v>0</v>
      </c>
    </row>
    <row r="88" spans="1:9" ht="20.25">
      <c r="A88" s="91" t="s">
        <v>209</v>
      </c>
      <c r="B88" s="25" t="s">
        <v>210</v>
      </c>
      <c r="C88" s="102"/>
      <c r="D88" s="49">
        <f t="shared" si="7"/>
        <v>0</v>
      </c>
      <c r="E88" s="49">
        <v>1</v>
      </c>
      <c r="F88" s="49">
        <f t="shared" si="8"/>
        <v>0</v>
      </c>
      <c r="G88" s="79"/>
      <c r="H88" s="49">
        <f t="shared" si="9"/>
        <v>0</v>
      </c>
      <c r="I88" s="55">
        <f t="shared" si="10"/>
        <v>0</v>
      </c>
    </row>
    <row r="89" spans="1:9" ht="20.25">
      <c r="A89" s="91" t="s">
        <v>211</v>
      </c>
      <c r="B89" s="17" t="s">
        <v>212</v>
      </c>
      <c r="C89" s="102"/>
      <c r="D89" s="49">
        <f t="shared" si="7"/>
        <v>0</v>
      </c>
      <c r="E89" s="49">
        <v>1</v>
      </c>
      <c r="F89" s="49">
        <f>D89*E89</f>
        <v>0</v>
      </c>
      <c r="G89" s="50"/>
      <c r="H89" s="49">
        <f t="shared" si="9"/>
        <v>0</v>
      </c>
      <c r="I89" s="55">
        <f t="shared" si="10"/>
        <v>0</v>
      </c>
    </row>
    <row r="90" spans="1:9" s="39" customFormat="1" ht="20.25">
      <c r="A90" s="90" t="s">
        <v>2</v>
      </c>
      <c r="B90" s="41" t="s">
        <v>213</v>
      </c>
      <c r="C90" s="101"/>
      <c r="D90" s="51"/>
      <c r="E90" s="51"/>
      <c r="F90" s="51"/>
      <c r="G90" s="51"/>
      <c r="H90" s="51"/>
      <c r="I90" s="98"/>
    </row>
    <row r="91" spans="1:9" ht="20.25">
      <c r="A91" s="95" t="s">
        <v>77</v>
      </c>
      <c r="B91" s="19" t="s">
        <v>76</v>
      </c>
      <c r="C91" s="102"/>
      <c r="D91" s="57"/>
      <c r="E91" s="57"/>
      <c r="F91" s="57"/>
      <c r="G91" s="57"/>
      <c r="H91" s="57"/>
      <c r="I91" s="99"/>
    </row>
    <row r="92" spans="1:9" ht="20.25">
      <c r="A92" s="91" t="s">
        <v>8</v>
      </c>
      <c r="B92" s="24" t="s">
        <v>13</v>
      </c>
      <c r="C92" s="102"/>
      <c r="D92" s="57"/>
      <c r="E92" s="57"/>
      <c r="F92" s="57"/>
      <c r="G92" s="57"/>
      <c r="H92" s="57"/>
      <c r="I92" s="99"/>
    </row>
    <row r="93" spans="1:9" ht="31.5">
      <c r="A93" s="91" t="s">
        <v>9</v>
      </c>
      <c r="B93" s="24" t="s">
        <v>214</v>
      </c>
      <c r="C93" s="102"/>
      <c r="D93" s="57"/>
      <c r="E93" s="57"/>
      <c r="F93" s="57"/>
      <c r="G93" s="57"/>
      <c r="H93" s="57"/>
      <c r="I93" s="99"/>
    </row>
    <row r="94" spans="1:9" ht="31.5">
      <c r="A94" s="91" t="s">
        <v>109</v>
      </c>
      <c r="B94" s="24" t="s">
        <v>215</v>
      </c>
      <c r="C94" s="102"/>
      <c r="D94" s="57"/>
      <c r="E94" s="57"/>
      <c r="F94" s="57"/>
      <c r="G94" s="57"/>
      <c r="H94" s="57"/>
      <c r="I94" s="99"/>
    </row>
    <row r="95" spans="1:9" s="39" customFormat="1" ht="20.25">
      <c r="A95" s="90" t="s">
        <v>10</v>
      </c>
      <c r="B95" s="45" t="s">
        <v>14</v>
      </c>
      <c r="C95" s="101"/>
      <c r="D95" s="51"/>
      <c r="E95" s="58"/>
      <c r="F95" s="58"/>
      <c r="G95" s="58"/>
      <c r="H95" s="58"/>
      <c r="I95" s="100"/>
    </row>
    <row r="96" spans="1:9" ht="20.25">
      <c r="A96" s="91" t="s">
        <v>110</v>
      </c>
      <c r="B96" s="16" t="s">
        <v>216</v>
      </c>
      <c r="C96" s="59"/>
      <c r="D96" s="57"/>
      <c r="E96" s="57"/>
      <c r="F96" s="57"/>
      <c r="G96" s="57"/>
      <c r="H96" s="57"/>
      <c r="I96" s="99"/>
    </row>
    <row r="97" spans="1:9" s="39" customFormat="1" ht="20.25">
      <c r="A97" s="90" t="s">
        <v>88</v>
      </c>
      <c r="B97" s="40" t="s">
        <v>103</v>
      </c>
      <c r="C97" s="60">
        <f>C8+C80+C90-C95</f>
        <v>1014.3</v>
      </c>
      <c r="D97" s="60">
        <f>D8</f>
        <v>1014.3</v>
      </c>
      <c r="E97" s="48"/>
      <c r="F97" s="60">
        <f>F8+F80+F90-F95</f>
        <v>1171.5</v>
      </c>
      <c r="G97" s="60">
        <f>G8+G80+G90-G95</f>
        <v>0</v>
      </c>
      <c r="H97" s="60">
        <f>H8+H80+H90-H95</f>
        <v>1171.5</v>
      </c>
      <c r="I97" s="60">
        <f>I8+I80+I90-I95</f>
        <v>367.4660606060606</v>
      </c>
    </row>
    <row r="98" spans="1:9" s="39" customFormat="1" ht="20.25">
      <c r="A98" s="90" t="s">
        <v>94</v>
      </c>
      <c r="B98" s="40" t="s">
        <v>104</v>
      </c>
      <c r="C98" s="60">
        <f>C97*J5</f>
        <v>1014.3</v>
      </c>
      <c r="D98" s="60">
        <f>D97*1.18</f>
        <v>1196.8739999999998</v>
      </c>
      <c r="E98" s="48"/>
      <c r="F98" s="60">
        <f>F97*J5</f>
        <v>1171.5</v>
      </c>
      <c r="G98" s="60">
        <f>G97*J5</f>
        <v>0</v>
      </c>
      <c r="H98" s="60">
        <f>H97*J5</f>
        <v>1171.5</v>
      </c>
      <c r="I98" s="60">
        <f>I97*J5</f>
        <v>367.4660606060606</v>
      </c>
    </row>
    <row r="99" spans="1:9" s="39" customFormat="1" ht="20.25">
      <c r="A99" s="90" t="s">
        <v>95</v>
      </c>
      <c r="B99" s="40" t="s">
        <v>217</v>
      </c>
      <c r="C99" s="61"/>
      <c r="D99" s="48">
        <f>C99</f>
        <v>0</v>
      </c>
      <c r="E99" s="48">
        <v>1.052</v>
      </c>
      <c r="F99" s="48">
        <f>C99*E99</f>
        <v>0</v>
      </c>
      <c r="G99" s="51"/>
      <c r="H99" s="48">
        <f>F99+G99</f>
        <v>0</v>
      </c>
      <c r="I99" s="75"/>
    </row>
    <row r="100" spans="1:9" s="39" customFormat="1" ht="20.25">
      <c r="A100" s="90" t="s">
        <v>12</v>
      </c>
      <c r="B100" s="40" t="s">
        <v>218</v>
      </c>
      <c r="C100" s="61"/>
      <c r="D100" s="48">
        <f>C100</f>
        <v>0</v>
      </c>
      <c r="E100" s="48">
        <v>1.052</v>
      </c>
      <c r="F100" s="48">
        <f>C100*E100</f>
        <v>0</v>
      </c>
      <c r="G100" s="51"/>
      <c r="H100" s="48">
        <f>F100+G100</f>
        <v>0</v>
      </c>
      <c r="I100" s="75"/>
    </row>
    <row r="101" spans="1:9" s="39" customFormat="1" ht="20.25">
      <c r="A101" s="90" t="s">
        <v>98</v>
      </c>
      <c r="B101" s="40" t="s">
        <v>105</v>
      </c>
      <c r="C101" s="61"/>
      <c r="D101" s="58"/>
      <c r="E101" s="58"/>
      <c r="F101" s="58"/>
      <c r="G101" s="58"/>
      <c r="H101" s="58"/>
      <c r="I101" s="75"/>
    </row>
    <row r="102" spans="2:9" s="29" customFormat="1" ht="20.25">
      <c r="B102" s="30" t="s">
        <v>56</v>
      </c>
      <c r="C102" s="31">
        <f>C97/C6</f>
        <v>12.294545454545453</v>
      </c>
      <c r="D102" s="31">
        <f>D97/D6</f>
        <v>12.294545454545453</v>
      </c>
      <c r="E102" s="32"/>
      <c r="F102" s="31">
        <f>F97/F6</f>
        <v>14.2</v>
      </c>
      <c r="G102" s="62" t="s">
        <v>57</v>
      </c>
      <c r="H102" s="67">
        <f>H97/H6</f>
        <v>14.2</v>
      </c>
      <c r="I102" s="70" t="s">
        <v>57</v>
      </c>
    </row>
    <row r="103" spans="2:9" s="29" customFormat="1" ht="20.25">
      <c r="B103" s="30" t="s">
        <v>58</v>
      </c>
      <c r="C103" s="31">
        <f>C102*J5</f>
        <v>12.294545454545453</v>
      </c>
      <c r="D103" s="31">
        <f>D102*1.18</f>
        <v>14.507563636363633</v>
      </c>
      <c r="E103" s="32"/>
      <c r="F103" s="31">
        <f>F102*1.18</f>
        <v>16.755999999999997</v>
      </c>
      <c r="G103" s="62" t="s">
        <v>57</v>
      </c>
      <c r="H103" s="67">
        <f>H102*J5</f>
        <v>14.2</v>
      </c>
      <c r="I103" s="70" t="s">
        <v>57</v>
      </c>
    </row>
    <row r="104" spans="1:9" s="29" customFormat="1" ht="20.25">
      <c r="A104" s="33"/>
      <c r="B104" s="34" t="s">
        <v>59</v>
      </c>
      <c r="C104" s="63" t="s">
        <v>57</v>
      </c>
      <c r="D104" s="35">
        <f>D102/C102*100</f>
        <v>100</v>
      </c>
      <c r="E104" s="63" t="s">
        <v>57</v>
      </c>
      <c r="F104" s="35">
        <f>F102/D102*100</f>
        <v>115.49837326234842</v>
      </c>
      <c r="G104" s="63" t="s">
        <v>57</v>
      </c>
      <c r="H104" s="68">
        <f>H102/C102*100</f>
        <v>115.49837326234842</v>
      </c>
      <c r="I104" s="70" t="s">
        <v>57</v>
      </c>
    </row>
    <row r="105" spans="1:9" s="29" customFormat="1" ht="20.25">
      <c r="A105" s="33"/>
      <c r="B105" s="64" t="s">
        <v>60</v>
      </c>
      <c r="C105" s="65" t="s">
        <v>57</v>
      </c>
      <c r="D105" s="66">
        <f>D103/C103*100</f>
        <v>118</v>
      </c>
      <c r="E105" s="65" t="s">
        <v>57</v>
      </c>
      <c r="F105" s="66">
        <f>F103/D103*100</f>
        <v>115.49837326234842</v>
      </c>
      <c r="G105" s="65" t="s">
        <v>57</v>
      </c>
      <c r="H105" s="69">
        <f>H103/C103*100</f>
        <v>115.49837326234842</v>
      </c>
      <c r="I105" s="70" t="s">
        <v>57</v>
      </c>
    </row>
    <row r="106" spans="1:9" s="29" customFormat="1" ht="16.5" customHeight="1">
      <c r="A106" s="90">
        <v>12</v>
      </c>
      <c r="B106" s="30" t="s">
        <v>63</v>
      </c>
      <c r="C106" s="71" t="s">
        <v>57</v>
      </c>
      <c r="D106" s="71">
        <v>0</v>
      </c>
      <c r="E106" s="71" t="s">
        <v>57</v>
      </c>
      <c r="F106" s="71" t="s">
        <v>57</v>
      </c>
      <c r="G106" s="71" t="s">
        <v>57</v>
      </c>
      <c r="H106" s="71">
        <v>25.9</v>
      </c>
      <c r="I106" s="72">
        <f>I6-H6</f>
        <v>-56.6</v>
      </c>
    </row>
    <row r="107" spans="1:9" s="2" customFormat="1" ht="5.25" customHeight="1">
      <c r="A107" s="36"/>
      <c r="B107" s="37"/>
      <c r="C107" s="56"/>
      <c r="D107" s="3"/>
      <c r="E107" s="3"/>
      <c r="F107" s="3"/>
      <c r="G107" s="3"/>
      <c r="H107" s="3"/>
      <c r="I107" s="76"/>
    </row>
    <row r="108" spans="1:9" s="2" customFormat="1" ht="15.75">
      <c r="A108" s="33" t="s">
        <v>65</v>
      </c>
      <c r="B108" s="37"/>
      <c r="C108" s="56"/>
      <c r="D108" s="3"/>
      <c r="E108" s="3"/>
      <c r="F108" s="3"/>
      <c r="G108" s="3"/>
      <c r="H108" s="3"/>
      <c r="I108" s="76"/>
    </row>
    <row r="109" spans="1:9" s="2" customFormat="1" ht="15.75">
      <c r="A109" s="29" t="s">
        <v>66</v>
      </c>
      <c r="B109" s="37"/>
      <c r="C109" s="56"/>
      <c r="D109" s="3"/>
      <c r="E109" s="3"/>
      <c r="F109" s="3"/>
      <c r="G109" s="3"/>
      <c r="H109" s="3"/>
      <c r="I109" s="76"/>
    </row>
    <row r="110" spans="1:9" s="2" customFormat="1" ht="15.75">
      <c r="A110" s="29" t="s">
        <v>236</v>
      </c>
      <c r="B110" s="37"/>
      <c r="C110" s="56"/>
      <c r="D110" s="3"/>
      <c r="E110" s="3"/>
      <c r="F110" s="3"/>
      <c r="G110" s="3"/>
      <c r="H110" s="3"/>
      <c r="I110" s="76"/>
    </row>
    <row r="111" ht="15.75">
      <c r="A111" s="29" t="s">
        <v>67</v>
      </c>
    </row>
    <row r="112" ht="15.75">
      <c r="A112" s="46" t="s">
        <v>62</v>
      </c>
    </row>
  </sheetData>
  <sheetProtection formatColumns="0" formatRows="0"/>
  <printOptions/>
  <pageMargins left="0.19" right="0.18" top="0.24" bottom="0.28" header="0.19" footer="0.2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6" sqref="D106"/>
    </sheetView>
  </sheetViews>
  <sheetFormatPr defaultColWidth="9.00390625" defaultRowHeight="15.75"/>
  <cols>
    <col min="1" max="1" width="7.125" style="96" customWidth="1"/>
    <col min="2" max="2" width="84.00390625" style="7" customWidth="1"/>
    <col min="3" max="3" width="22.375" style="26" customWidth="1"/>
    <col min="4" max="4" width="17.875" style="7" customWidth="1"/>
    <col min="5" max="5" width="14.375" style="7" customWidth="1"/>
    <col min="6" max="6" width="24.00390625" style="7" customWidth="1"/>
    <col min="7" max="7" width="13.125" style="7" customWidth="1"/>
    <col min="8" max="8" width="22.00390625" style="7" customWidth="1"/>
    <col min="9" max="9" width="19.125" style="77" customWidth="1"/>
    <col min="10" max="10" width="6.625" style="7" customWidth="1"/>
    <col min="11" max="16384" width="9.00390625" style="7" customWidth="1"/>
  </cols>
  <sheetData>
    <row r="1" spans="1:9" s="3" customFormat="1" ht="16.5" thickBot="1">
      <c r="A1" s="86" t="s">
        <v>69</v>
      </c>
      <c r="B1" s="105"/>
      <c r="C1" s="8"/>
      <c r="E1" s="104"/>
      <c r="H1" s="1"/>
      <c r="I1" s="73"/>
    </row>
    <row r="2" spans="1:9" s="3" customFormat="1" ht="31.5">
      <c r="A2" s="87"/>
      <c r="B2" s="9" t="s">
        <v>239</v>
      </c>
      <c r="C2" s="47" t="s">
        <v>11</v>
      </c>
      <c r="D2" s="4" t="s">
        <v>51</v>
      </c>
      <c r="E2" s="5"/>
      <c r="F2" s="5"/>
      <c r="G2" s="5"/>
      <c r="H2" s="6"/>
      <c r="I2" s="81" t="s">
        <v>64</v>
      </c>
    </row>
    <row r="3" spans="1:10" s="3" customFormat="1" ht="63">
      <c r="A3" s="97" t="s">
        <v>101</v>
      </c>
      <c r="B3" s="10" t="s">
        <v>46</v>
      </c>
      <c r="C3" s="11" t="s">
        <v>50</v>
      </c>
      <c r="D3" s="12" t="s">
        <v>52</v>
      </c>
      <c r="E3" s="12" t="s">
        <v>47</v>
      </c>
      <c r="F3" s="12" t="s">
        <v>53</v>
      </c>
      <c r="G3" s="13" t="s">
        <v>54</v>
      </c>
      <c r="H3" s="12" t="s">
        <v>55</v>
      </c>
      <c r="I3" s="27" t="s">
        <v>68</v>
      </c>
      <c r="J3" s="14" t="s">
        <v>48</v>
      </c>
    </row>
    <row r="4" spans="1:9" s="85" customFormat="1" ht="15">
      <c r="A4" s="88" t="s">
        <v>102</v>
      </c>
      <c r="B4" s="82" t="s">
        <v>0</v>
      </c>
      <c r="C4" s="83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>
        <v>9</v>
      </c>
    </row>
    <row r="5" spans="1:10" ht="20.25">
      <c r="A5" s="89"/>
      <c r="B5" s="28" t="s">
        <v>61</v>
      </c>
      <c r="C5" s="79"/>
      <c r="D5" s="127" t="s">
        <v>240</v>
      </c>
      <c r="E5" s="49"/>
      <c r="F5" s="52"/>
      <c r="G5" s="50"/>
      <c r="H5" s="52"/>
      <c r="I5" s="74"/>
      <c r="J5" s="29">
        <f>IF(D5="да",1.18,1)</f>
        <v>1</v>
      </c>
    </row>
    <row r="6" spans="1:9" s="39" customFormat="1" ht="20.25">
      <c r="A6" s="90" t="s">
        <v>102</v>
      </c>
      <c r="B6" s="38" t="s">
        <v>70</v>
      </c>
      <c r="C6" s="101"/>
      <c r="D6" s="48">
        <f>C6</f>
        <v>0</v>
      </c>
      <c r="E6" s="48"/>
      <c r="F6" s="48">
        <f>D6</f>
        <v>0</v>
      </c>
      <c r="G6" s="51"/>
      <c r="H6" s="48">
        <f>D6+G6</f>
        <v>0</v>
      </c>
      <c r="I6" s="78">
        <f>D106+H106</f>
        <v>0</v>
      </c>
    </row>
    <row r="7" spans="1:9" ht="3" customHeight="1">
      <c r="A7" s="91"/>
      <c r="B7" s="15"/>
      <c r="C7" s="102"/>
      <c r="D7" s="53"/>
      <c r="E7" s="53"/>
      <c r="F7" s="53"/>
      <c r="G7" s="50"/>
      <c r="H7" s="53"/>
      <c r="I7" s="55"/>
    </row>
    <row r="8" spans="1:9" s="39" customFormat="1" ht="20.25">
      <c r="A8" s="90" t="s">
        <v>0</v>
      </c>
      <c r="B8" s="40" t="s">
        <v>117</v>
      </c>
      <c r="C8" s="60">
        <f>C9+C12+C13+C14+C18+C19+C20+C45+C51+C55+C56+C57+C58+C61+C62+C63+C64+C74</f>
        <v>0</v>
      </c>
      <c r="D8" s="48">
        <f>C8</f>
        <v>0</v>
      </c>
      <c r="E8" s="48"/>
      <c r="F8" s="60">
        <f>F9+F12+F13+F14+F18+F19+F20+F45+F51+F55+F56+F57+F58+F61+F62+F63+F64+F74</f>
        <v>0</v>
      </c>
      <c r="G8" s="60">
        <f>G9+G12+G13+G14+G18+G19+G20+G45+G51+G55+G56+G57+G58+G61+G62+G63+G64+G74</f>
        <v>0</v>
      </c>
      <c r="H8" s="60">
        <f>H9+H12+H13+H14+H18+H19+H20+H45+H51+H55+H56+H57+H58+H61+H62+H63+H64+H74</f>
        <v>0</v>
      </c>
      <c r="I8" s="60" t="e">
        <f>I9+I12+I13+I14+I18+I19+I20+I45+I51+I55+I56+I57+I58+I61+I62+I63+I64+I74</f>
        <v>#DIV/0!</v>
      </c>
    </row>
    <row r="9" spans="1:9" s="39" customFormat="1" ht="20.25">
      <c r="A9" s="90" t="s">
        <v>106</v>
      </c>
      <c r="B9" s="41" t="s">
        <v>118</v>
      </c>
      <c r="C9" s="101"/>
      <c r="D9" s="48">
        <f>C9</f>
        <v>0</v>
      </c>
      <c r="E9" s="48"/>
      <c r="F9" s="60">
        <f>F10+F11</f>
        <v>0</v>
      </c>
      <c r="G9" s="51">
        <f>G10+G11</f>
        <v>0</v>
      </c>
      <c r="H9" s="60">
        <f>H10+H11</f>
        <v>0</v>
      </c>
      <c r="I9" s="60" t="e">
        <f>I10+I11</f>
        <v>#DIV/0!</v>
      </c>
    </row>
    <row r="10" spans="1:9" ht="20.25">
      <c r="A10" s="91" t="s">
        <v>99</v>
      </c>
      <c r="B10" s="17" t="s">
        <v>119</v>
      </c>
      <c r="C10" s="102"/>
      <c r="D10" s="49">
        <f>C10</f>
        <v>0</v>
      </c>
      <c r="E10" s="49">
        <v>1.11</v>
      </c>
      <c r="F10" s="49">
        <f>D10*E10</f>
        <v>0</v>
      </c>
      <c r="G10" s="50"/>
      <c r="H10" s="49">
        <f>F10+G10</f>
        <v>0</v>
      </c>
      <c r="I10" s="55" t="e">
        <f>D10/$D$6*$D$106+H10/$H$6*$H$106</f>
        <v>#DIV/0!</v>
      </c>
    </row>
    <row r="11" spans="1:9" ht="20.25">
      <c r="A11" s="91" t="s">
        <v>100</v>
      </c>
      <c r="B11" s="18" t="s">
        <v>120</v>
      </c>
      <c r="C11" s="102"/>
      <c r="D11" s="49"/>
      <c r="E11" s="49"/>
      <c r="F11" s="49"/>
      <c r="G11" s="50"/>
      <c r="H11" s="49"/>
      <c r="I11" s="55" t="e">
        <f>D11/$D$6*$D$106+H11/$H$6*$H$106</f>
        <v>#DIV/0!</v>
      </c>
    </row>
    <row r="12" spans="1:9" s="39" customFormat="1" ht="20.25">
      <c r="A12" s="90" t="s">
        <v>107</v>
      </c>
      <c r="B12" s="41" t="s">
        <v>121</v>
      </c>
      <c r="C12" s="101"/>
      <c r="D12" s="48">
        <f aca="true" t="shared" si="0" ref="D12:D20">C12</f>
        <v>0</v>
      </c>
      <c r="E12" s="48">
        <v>1.04</v>
      </c>
      <c r="F12" s="48">
        <f>D12*E12</f>
        <v>0</v>
      </c>
      <c r="G12" s="51"/>
      <c r="H12" s="48">
        <f>F12+G12</f>
        <v>0</v>
      </c>
      <c r="I12" s="78" t="e">
        <f>D12/$D$6*$D$106+H12/$H$6*$H$106</f>
        <v>#DIV/0!</v>
      </c>
    </row>
    <row r="13" spans="1:9" s="39" customFormat="1" ht="20.25">
      <c r="A13" s="90" t="s">
        <v>108</v>
      </c>
      <c r="B13" s="41" t="s">
        <v>97</v>
      </c>
      <c r="C13" s="101"/>
      <c r="D13" s="48">
        <f t="shared" si="0"/>
        <v>0</v>
      </c>
      <c r="E13" s="48">
        <v>1</v>
      </c>
      <c r="F13" s="48">
        <f>D13*E13</f>
        <v>0</v>
      </c>
      <c r="G13" s="51"/>
      <c r="H13" s="48">
        <f>F13+G13</f>
        <v>0</v>
      </c>
      <c r="I13" s="78" t="e">
        <f>D13/$D$6*$D$106+H13/$H$6*$H$106</f>
        <v>#DIV/0!</v>
      </c>
    </row>
    <row r="14" spans="1:9" s="39" customFormat="1" ht="20.25">
      <c r="A14" s="90" t="s">
        <v>122</v>
      </c>
      <c r="B14" s="41" t="s">
        <v>123</v>
      </c>
      <c r="C14" s="101"/>
      <c r="D14" s="48">
        <f t="shared" si="0"/>
        <v>0</v>
      </c>
      <c r="E14" s="48">
        <v>1.04</v>
      </c>
      <c r="F14" s="48">
        <f>D14*E14</f>
        <v>0</v>
      </c>
      <c r="G14" s="51"/>
      <c r="H14" s="48">
        <f>F14+G14</f>
        <v>0</v>
      </c>
      <c r="I14" s="78" t="e">
        <f>D14/$D$6*$D$106+H14/$H$6*$H$106</f>
        <v>#DIV/0!</v>
      </c>
    </row>
    <row r="15" spans="1:9" ht="20.25">
      <c r="A15" s="91" t="s">
        <v>20</v>
      </c>
      <c r="B15" s="17" t="s">
        <v>124</v>
      </c>
      <c r="C15" s="102"/>
      <c r="D15" s="49">
        <f t="shared" si="0"/>
        <v>0</v>
      </c>
      <c r="E15" s="49"/>
      <c r="F15" s="49"/>
      <c r="G15" s="50"/>
      <c r="H15" s="49"/>
      <c r="I15" s="55"/>
    </row>
    <row r="16" spans="1:9" ht="20.25">
      <c r="A16" s="91" t="s">
        <v>21</v>
      </c>
      <c r="B16" s="17" t="s">
        <v>125</v>
      </c>
      <c r="C16" s="102"/>
      <c r="D16" s="49">
        <f t="shared" si="0"/>
        <v>0</v>
      </c>
      <c r="E16" s="49"/>
      <c r="F16" s="49"/>
      <c r="G16" s="50"/>
      <c r="H16" s="49"/>
      <c r="I16" s="55"/>
    </row>
    <row r="17" spans="1:9" ht="20.25">
      <c r="A17" s="91" t="s">
        <v>22</v>
      </c>
      <c r="B17" s="17" t="s">
        <v>126</v>
      </c>
      <c r="C17" s="102"/>
      <c r="D17" s="49">
        <f t="shared" si="0"/>
        <v>0</v>
      </c>
      <c r="E17" s="49"/>
      <c r="F17" s="49"/>
      <c r="G17" s="50"/>
      <c r="H17" s="49"/>
      <c r="I17" s="55"/>
    </row>
    <row r="18" spans="1:9" s="39" customFormat="1" ht="20.25">
      <c r="A18" s="90" t="s">
        <v>127</v>
      </c>
      <c r="B18" s="41" t="s">
        <v>128</v>
      </c>
      <c r="C18" s="101"/>
      <c r="D18" s="48">
        <f t="shared" si="0"/>
        <v>0</v>
      </c>
      <c r="E18" s="48">
        <v>1.04</v>
      </c>
      <c r="F18" s="48">
        <f>D18*E18</f>
        <v>0</v>
      </c>
      <c r="G18" s="51"/>
      <c r="H18" s="48">
        <f>F18+G18</f>
        <v>0</v>
      </c>
      <c r="I18" s="78" t="e">
        <f>D18/$D$6*$D$106+H18/$H$6*$H$106</f>
        <v>#DIV/0!</v>
      </c>
    </row>
    <row r="19" spans="1:9" s="39" customFormat="1" ht="20.25">
      <c r="A19" s="90" t="s">
        <v>129</v>
      </c>
      <c r="B19" s="41" t="s">
        <v>130</v>
      </c>
      <c r="C19" s="101"/>
      <c r="D19" s="48">
        <f t="shared" si="0"/>
        <v>0</v>
      </c>
      <c r="E19" s="48">
        <v>1.04</v>
      </c>
      <c r="F19" s="48">
        <f>D19*E19</f>
        <v>0</v>
      </c>
      <c r="G19" s="51"/>
      <c r="H19" s="48">
        <f>F19+G19</f>
        <v>0</v>
      </c>
      <c r="I19" s="78" t="e">
        <f>D19/$D$6*$D$106+H19/$H$6*$H$106</f>
        <v>#DIV/0!</v>
      </c>
    </row>
    <row r="20" spans="1:9" s="39" customFormat="1" ht="20.25">
      <c r="A20" s="90" t="s">
        <v>131</v>
      </c>
      <c r="B20" s="41" t="s">
        <v>132</v>
      </c>
      <c r="C20" s="101"/>
      <c r="D20" s="48">
        <f t="shared" si="0"/>
        <v>0</v>
      </c>
      <c r="E20" s="48">
        <v>1.053</v>
      </c>
      <c r="F20" s="48">
        <f>F24+F36+F30+F39+F42</f>
        <v>0</v>
      </c>
      <c r="G20" s="48">
        <f>G24+G36+G30+G39+G42</f>
        <v>0</v>
      </c>
      <c r="H20" s="48">
        <f>H24+H36+H30+H39+H42</f>
        <v>0</v>
      </c>
      <c r="I20" s="78" t="e">
        <f>I24+I36+I30+I39+I42</f>
        <v>#DIV/0!</v>
      </c>
    </row>
    <row r="21" spans="1:9" ht="20.25" hidden="1">
      <c r="A21" s="92" t="s">
        <v>78</v>
      </c>
      <c r="B21" s="19" t="s">
        <v>115</v>
      </c>
      <c r="C21" s="102">
        <v>7857.222222222223</v>
      </c>
      <c r="D21" s="49"/>
      <c r="E21" s="49"/>
      <c r="F21" s="49"/>
      <c r="G21" s="50"/>
      <c r="H21" s="49"/>
      <c r="I21" s="55"/>
    </row>
    <row r="22" spans="1:9" ht="20.25" hidden="1">
      <c r="A22" s="92" t="s">
        <v>79</v>
      </c>
      <c r="B22" s="19" t="s">
        <v>116</v>
      </c>
      <c r="C22" s="102">
        <v>3</v>
      </c>
      <c r="D22" s="49"/>
      <c r="E22" s="49"/>
      <c r="F22" s="49"/>
      <c r="G22" s="50"/>
      <c r="H22" s="49"/>
      <c r="I22" s="55"/>
    </row>
    <row r="23" spans="1:9" ht="20.25" hidden="1">
      <c r="A23" s="92" t="s">
        <v>80</v>
      </c>
      <c r="B23" s="19" t="s">
        <v>112</v>
      </c>
      <c r="C23" s="102"/>
      <c r="D23" s="49"/>
      <c r="E23" s="49"/>
      <c r="F23" s="49"/>
      <c r="G23" s="50"/>
      <c r="H23" s="49"/>
      <c r="I23" s="55"/>
    </row>
    <row r="24" spans="1:9" ht="20.25">
      <c r="A24" s="89" t="s">
        <v>133</v>
      </c>
      <c r="B24" s="20" t="s">
        <v>24</v>
      </c>
      <c r="C24" s="102"/>
      <c r="D24" s="49">
        <f>C24</f>
        <v>0</v>
      </c>
      <c r="E24" s="49">
        <v>1.053</v>
      </c>
      <c r="F24" s="49">
        <f>D24*E24</f>
        <v>0</v>
      </c>
      <c r="G24" s="50"/>
      <c r="H24" s="49">
        <f>F24+G24</f>
        <v>0</v>
      </c>
      <c r="I24" s="55" t="e">
        <f>D24/$D$6*$D$106+H24/$H$6*$H$106</f>
        <v>#DIV/0!</v>
      </c>
    </row>
    <row r="25" spans="1:9" ht="20.25">
      <c r="A25" s="89" t="s">
        <v>134</v>
      </c>
      <c r="B25" s="21" t="s">
        <v>25</v>
      </c>
      <c r="C25" s="103"/>
      <c r="D25" s="49"/>
      <c r="E25" s="49"/>
      <c r="F25" s="49"/>
      <c r="G25" s="50"/>
      <c r="H25" s="49"/>
      <c r="I25" s="55"/>
    </row>
    <row r="26" spans="1:9" ht="31.5">
      <c r="A26" s="89" t="s">
        <v>135</v>
      </c>
      <c r="B26" s="21" t="s">
        <v>26</v>
      </c>
      <c r="C26" s="102"/>
      <c r="D26" s="49"/>
      <c r="E26" s="49"/>
      <c r="F26" s="49"/>
      <c r="G26" s="50"/>
      <c r="H26" s="49"/>
      <c r="I26" s="55"/>
    </row>
    <row r="27" spans="1:9" ht="20.25" hidden="1">
      <c r="A27" s="89" t="s">
        <v>81</v>
      </c>
      <c r="B27" s="19" t="s">
        <v>111</v>
      </c>
      <c r="C27" s="102"/>
      <c r="D27" s="49"/>
      <c r="E27" s="49"/>
      <c r="F27" s="49"/>
      <c r="G27" s="50"/>
      <c r="H27" s="49"/>
      <c r="I27" s="55"/>
    </row>
    <row r="28" spans="1:9" ht="20.25" hidden="1">
      <c r="A28" s="89" t="s">
        <v>82</v>
      </c>
      <c r="B28" s="19" t="s">
        <v>113</v>
      </c>
      <c r="C28" s="102"/>
      <c r="D28" s="49"/>
      <c r="E28" s="49"/>
      <c r="F28" s="49"/>
      <c r="G28" s="50"/>
      <c r="H28" s="49"/>
      <c r="I28" s="55"/>
    </row>
    <row r="29" spans="1:9" ht="20.25" hidden="1">
      <c r="A29" s="89" t="s">
        <v>83</v>
      </c>
      <c r="B29" s="19" t="s">
        <v>114</v>
      </c>
      <c r="C29" s="102"/>
      <c r="D29" s="49"/>
      <c r="E29" s="49"/>
      <c r="F29" s="49"/>
      <c r="G29" s="50"/>
      <c r="H29" s="49"/>
      <c r="I29" s="55"/>
    </row>
    <row r="30" spans="1:9" ht="20.25">
      <c r="A30" s="89" t="s">
        <v>136</v>
      </c>
      <c r="B30" s="20" t="s">
        <v>27</v>
      </c>
      <c r="C30" s="102"/>
      <c r="D30" s="49">
        <f>C30</f>
        <v>0</v>
      </c>
      <c r="E30" s="49">
        <v>1.053</v>
      </c>
      <c r="F30" s="49">
        <f>D30*E30</f>
        <v>0</v>
      </c>
      <c r="G30" s="50"/>
      <c r="H30" s="49">
        <f>F30+G30</f>
        <v>0</v>
      </c>
      <c r="I30" s="55" t="e">
        <f>D30/$D$6*$D$106+H30/$H$6*$H$106</f>
        <v>#DIV/0!</v>
      </c>
    </row>
    <row r="31" spans="1:9" ht="20.25">
      <c r="A31" s="89" t="s">
        <v>137</v>
      </c>
      <c r="B31" s="22" t="s">
        <v>28</v>
      </c>
      <c r="C31" s="103"/>
      <c r="D31" s="49"/>
      <c r="E31" s="49"/>
      <c r="F31" s="49"/>
      <c r="G31" s="50"/>
      <c r="H31" s="49"/>
      <c r="I31" s="55"/>
    </row>
    <row r="32" spans="1:9" ht="20.25">
      <c r="A32" s="89" t="s">
        <v>138</v>
      </c>
      <c r="B32" s="22" t="s">
        <v>29</v>
      </c>
      <c r="C32" s="102"/>
      <c r="D32" s="49"/>
      <c r="E32" s="49"/>
      <c r="F32" s="49"/>
      <c r="G32" s="50"/>
      <c r="H32" s="49"/>
      <c r="I32" s="55"/>
    </row>
    <row r="33" spans="1:9" ht="20.25" hidden="1">
      <c r="A33" s="89" t="s">
        <v>84</v>
      </c>
      <c r="B33" s="19" t="s">
        <v>111</v>
      </c>
      <c r="C33" s="102"/>
      <c r="D33" s="49"/>
      <c r="E33" s="49"/>
      <c r="F33" s="49">
        <f>C33*E33</f>
        <v>0</v>
      </c>
      <c r="G33" s="50"/>
      <c r="H33" s="49"/>
      <c r="I33" s="55"/>
    </row>
    <row r="34" spans="1:9" ht="20.25" hidden="1">
      <c r="A34" s="89" t="s">
        <v>85</v>
      </c>
      <c r="B34" s="19" t="s">
        <v>113</v>
      </c>
      <c r="C34" s="102"/>
      <c r="D34" s="49"/>
      <c r="E34" s="49"/>
      <c r="F34" s="49"/>
      <c r="G34" s="50"/>
      <c r="H34" s="49"/>
      <c r="I34" s="55"/>
    </row>
    <row r="35" spans="1:9" ht="20.25" hidden="1">
      <c r="A35" s="89" t="s">
        <v>86</v>
      </c>
      <c r="B35" s="19" t="s">
        <v>114</v>
      </c>
      <c r="C35" s="102"/>
      <c r="D35" s="49"/>
      <c r="E35" s="49"/>
      <c r="F35" s="49"/>
      <c r="G35" s="50"/>
      <c r="H35" s="49"/>
      <c r="I35" s="55"/>
    </row>
    <row r="36" spans="1:9" ht="20.25">
      <c r="A36" s="89" t="s">
        <v>139</v>
      </c>
      <c r="B36" s="20" t="s">
        <v>30</v>
      </c>
      <c r="C36" s="102"/>
      <c r="D36" s="49">
        <f>C36</f>
        <v>0</v>
      </c>
      <c r="E36" s="49">
        <v>1.053</v>
      </c>
      <c r="F36" s="49">
        <f>D36*E36</f>
        <v>0</v>
      </c>
      <c r="G36" s="50"/>
      <c r="H36" s="49">
        <f>F36+G36</f>
        <v>0</v>
      </c>
      <c r="I36" s="55" t="e">
        <f>D36/$D$6*$D$106+H36/$H$6*$H$106</f>
        <v>#DIV/0!</v>
      </c>
    </row>
    <row r="37" spans="1:9" ht="20.25">
      <c r="A37" s="89" t="s">
        <v>140</v>
      </c>
      <c r="B37" s="22" t="s">
        <v>31</v>
      </c>
      <c r="C37" s="103"/>
      <c r="D37" s="49"/>
      <c r="E37" s="54"/>
      <c r="F37" s="49"/>
      <c r="G37" s="50"/>
      <c r="H37" s="49"/>
      <c r="I37" s="55"/>
    </row>
    <row r="38" spans="1:9" ht="20.25">
      <c r="A38" s="89" t="s">
        <v>141</v>
      </c>
      <c r="B38" s="22" t="s">
        <v>32</v>
      </c>
      <c r="C38" s="102"/>
      <c r="D38" s="49"/>
      <c r="E38" s="54"/>
      <c r="F38" s="49"/>
      <c r="G38" s="50"/>
      <c r="H38" s="49"/>
      <c r="I38" s="55"/>
    </row>
    <row r="39" spans="1:9" ht="20.25">
      <c r="A39" s="89" t="s">
        <v>142</v>
      </c>
      <c r="B39" s="20" t="s">
        <v>33</v>
      </c>
      <c r="C39" s="102"/>
      <c r="D39" s="49">
        <f>C39</f>
        <v>0</v>
      </c>
      <c r="E39" s="49">
        <v>1.053</v>
      </c>
      <c r="F39" s="49">
        <f>D39*E39</f>
        <v>0</v>
      </c>
      <c r="G39" s="50"/>
      <c r="H39" s="49">
        <f>F39+G39</f>
        <v>0</v>
      </c>
      <c r="I39" s="55" t="e">
        <f>D39/$D$6*$D$106+H39/$H$6*$H$106</f>
        <v>#DIV/0!</v>
      </c>
    </row>
    <row r="40" spans="1:9" ht="20.25">
      <c r="A40" s="89" t="s">
        <v>143</v>
      </c>
      <c r="B40" s="22" t="s">
        <v>34</v>
      </c>
      <c r="C40" s="103"/>
      <c r="D40" s="49"/>
      <c r="E40" s="54"/>
      <c r="F40" s="49"/>
      <c r="G40" s="50"/>
      <c r="H40" s="49"/>
      <c r="I40" s="55"/>
    </row>
    <row r="41" spans="1:9" ht="20.25">
      <c r="A41" s="89" t="s">
        <v>144</v>
      </c>
      <c r="B41" s="21" t="s">
        <v>35</v>
      </c>
      <c r="C41" s="102"/>
      <c r="D41" s="49"/>
      <c r="E41" s="54"/>
      <c r="F41" s="49"/>
      <c r="G41" s="50"/>
      <c r="H41" s="49"/>
      <c r="I41" s="55"/>
    </row>
    <row r="42" spans="1:9" ht="20.25">
      <c r="A42" s="89" t="s">
        <v>145</v>
      </c>
      <c r="B42" s="20" t="s">
        <v>36</v>
      </c>
      <c r="C42" s="102"/>
      <c r="D42" s="49">
        <f>C42</f>
        <v>0</v>
      </c>
      <c r="E42" s="49">
        <v>1.053</v>
      </c>
      <c r="F42" s="49">
        <f>D42*E42</f>
        <v>0</v>
      </c>
      <c r="G42" s="50"/>
      <c r="H42" s="49">
        <f>F42+G42</f>
        <v>0</v>
      </c>
      <c r="I42" s="55" t="e">
        <f>D42/$D$6*$D$106+H42/$H$6*$H$106</f>
        <v>#DIV/0!</v>
      </c>
    </row>
    <row r="43" spans="1:9" ht="20.25">
      <c r="A43" s="89" t="s">
        <v>146</v>
      </c>
      <c r="B43" s="22" t="s">
        <v>37</v>
      </c>
      <c r="C43" s="103"/>
      <c r="D43" s="49"/>
      <c r="E43" s="49"/>
      <c r="F43" s="49"/>
      <c r="G43" s="50"/>
      <c r="H43" s="49"/>
      <c r="I43" s="55"/>
    </row>
    <row r="44" spans="1:9" ht="20.25">
      <c r="A44" s="89" t="s">
        <v>147</v>
      </c>
      <c r="B44" s="21" t="s">
        <v>38</v>
      </c>
      <c r="C44" s="102"/>
      <c r="D44" s="49"/>
      <c r="E44" s="54"/>
      <c r="F44" s="49"/>
      <c r="G44" s="50"/>
      <c r="H44" s="49"/>
      <c r="I44" s="55"/>
    </row>
    <row r="45" spans="1:9" s="39" customFormat="1" ht="20.25">
      <c r="A45" s="90" t="s">
        <v>148</v>
      </c>
      <c r="B45" s="42" t="s">
        <v>149</v>
      </c>
      <c r="C45" s="101"/>
      <c r="D45" s="48">
        <f aca="true" t="shared" si="1" ref="D45:D50">C45</f>
        <v>0</v>
      </c>
      <c r="E45" s="80">
        <v>0.302</v>
      </c>
      <c r="F45" s="48">
        <f>F46+F47+F48+F49+F50</f>
        <v>0</v>
      </c>
      <c r="G45" s="48">
        <f>G46+G47+G48+G49+G50</f>
        <v>0</v>
      </c>
      <c r="H45" s="48">
        <f>H46+H47+H48+H49+H50</f>
        <v>0</v>
      </c>
      <c r="I45" s="78" t="e">
        <f>I46+I47+I48+I49+I50</f>
        <v>#DIV/0!</v>
      </c>
    </row>
    <row r="46" spans="1:9" ht="20.25">
      <c r="A46" s="91" t="s">
        <v>150</v>
      </c>
      <c r="B46" s="20" t="s">
        <v>89</v>
      </c>
      <c r="C46" s="102"/>
      <c r="D46" s="49">
        <f t="shared" si="1"/>
        <v>0</v>
      </c>
      <c r="E46" s="54">
        <v>0.302</v>
      </c>
      <c r="F46" s="49">
        <f>F24*E46</f>
        <v>0</v>
      </c>
      <c r="G46" s="50"/>
      <c r="H46" s="49">
        <f>F46+G46</f>
        <v>0</v>
      </c>
      <c r="I46" s="55" t="e">
        <f>D46/$D$6*$D$106+H46/$H$6*$H$106</f>
        <v>#DIV/0!</v>
      </c>
    </row>
    <row r="47" spans="1:9" ht="20.25">
      <c r="A47" s="91" t="s">
        <v>151</v>
      </c>
      <c r="B47" s="20" t="s">
        <v>90</v>
      </c>
      <c r="C47" s="102"/>
      <c r="D47" s="49">
        <f t="shared" si="1"/>
        <v>0</v>
      </c>
      <c r="E47" s="54">
        <v>0.302</v>
      </c>
      <c r="F47" s="49">
        <f>F30*E47</f>
        <v>0</v>
      </c>
      <c r="G47" s="50"/>
      <c r="H47" s="49">
        <f>F47+G47</f>
        <v>0</v>
      </c>
      <c r="I47" s="55" t="e">
        <f>D47/$D$6*$D$106+H47/$H$6*$H$106</f>
        <v>#DIV/0!</v>
      </c>
    </row>
    <row r="48" spans="1:9" ht="20.25">
      <c r="A48" s="91" t="s">
        <v>152</v>
      </c>
      <c r="B48" s="20" t="s">
        <v>91</v>
      </c>
      <c r="C48" s="102"/>
      <c r="D48" s="49">
        <f t="shared" si="1"/>
        <v>0</v>
      </c>
      <c r="E48" s="54">
        <v>0.302</v>
      </c>
      <c r="F48" s="49">
        <f>F36*E48</f>
        <v>0</v>
      </c>
      <c r="G48" s="50"/>
      <c r="H48" s="49">
        <f>F48+G48</f>
        <v>0</v>
      </c>
      <c r="I48" s="55" t="e">
        <f>D48/$D$6*$D$106+H48/$H$6*$H$106</f>
        <v>#DIV/0!</v>
      </c>
    </row>
    <row r="49" spans="1:9" ht="20.25">
      <c r="A49" s="91" t="s">
        <v>153</v>
      </c>
      <c r="B49" s="20" t="s">
        <v>92</v>
      </c>
      <c r="C49" s="102"/>
      <c r="D49" s="49">
        <f t="shared" si="1"/>
        <v>0</v>
      </c>
      <c r="E49" s="54">
        <v>0.302</v>
      </c>
      <c r="F49" s="49">
        <f>F39*E49</f>
        <v>0</v>
      </c>
      <c r="G49" s="50"/>
      <c r="H49" s="49">
        <f>F49+G49</f>
        <v>0</v>
      </c>
      <c r="I49" s="55" t="e">
        <f>D49/$D$6*$D$106+H49/$H$6*$H$106</f>
        <v>#DIV/0!</v>
      </c>
    </row>
    <row r="50" spans="1:9" ht="20.25">
      <c r="A50" s="91" t="s">
        <v>154</v>
      </c>
      <c r="B50" s="20" t="s">
        <v>93</v>
      </c>
      <c r="C50" s="102"/>
      <c r="D50" s="49">
        <f t="shared" si="1"/>
        <v>0</v>
      </c>
      <c r="E50" s="54">
        <v>0.302</v>
      </c>
      <c r="F50" s="49">
        <f>F42*E50</f>
        <v>0</v>
      </c>
      <c r="G50" s="50"/>
      <c r="H50" s="49">
        <f>F50+G50</f>
        <v>0</v>
      </c>
      <c r="I50" s="55" t="e">
        <f>D50/$D$6*$D$106+H50/$H$6*$H$106</f>
        <v>#DIV/0!</v>
      </c>
    </row>
    <row r="51" spans="1:9" s="39" customFormat="1" ht="20.25" hidden="1">
      <c r="A51" s="93"/>
      <c r="B51" s="43"/>
      <c r="C51" s="101"/>
      <c r="D51" s="48"/>
      <c r="E51" s="48"/>
      <c r="F51" s="48"/>
      <c r="G51" s="51"/>
      <c r="H51" s="48"/>
      <c r="I51" s="78"/>
    </row>
    <row r="52" spans="1:9" ht="20.25" hidden="1">
      <c r="A52" s="94"/>
      <c r="B52" s="23"/>
      <c r="C52" s="102"/>
      <c r="D52" s="49"/>
      <c r="E52" s="49"/>
      <c r="F52" s="49"/>
      <c r="G52" s="50"/>
      <c r="H52" s="49"/>
      <c r="I52" s="55"/>
    </row>
    <row r="53" spans="1:9" ht="20.25" hidden="1">
      <c r="A53" s="94"/>
      <c r="B53" s="23"/>
      <c r="C53" s="102"/>
      <c r="D53" s="49"/>
      <c r="E53" s="49"/>
      <c r="F53" s="49"/>
      <c r="G53" s="50"/>
      <c r="H53" s="49"/>
      <c r="I53" s="55"/>
    </row>
    <row r="54" spans="1:9" ht="20.25" hidden="1">
      <c r="A54" s="94"/>
      <c r="B54" s="23"/>
      <c r="C54" s="102"/>
      <c r="D54" s="49"/>
      <c r="E54" s="49"/>
      <c r="F54" s="49"/>
      <c r="G54" s="50"/>
      <c r="H54" s="49"/>
      <c r="I54" s="55"/>
    </row>
    <row r="55" spans="1:9" s="39" customFormat="1" ht="20.25">
      <c r="A55" s="90" t="s">
        <v>159</v>
      </c>
      <c r="B55" s="43" t="s">
        <v>71</v>
      </c>
      <c r="C55" s="101"/>
      <c r="D55" s="48">
        <f>C55</f>
        <v>0</v>
      </c>
      <c r="E55" s="48">
        <v>1.04</v>
      </c>
      <c r="F55" s="48">
        <f>D55*E55</f>
        <v>0</v>
      </c>
      <c r="G55" s="51"/>
      <c r="H55" s="48">
        <f>F55+G55</f>
        <v>0</v>
      </c>
      <c r="I55" s="78" t="e">
        <f>D55/$D$6*$D$106+H55/$H$6*$H$106</f>
        <v>#DIV/0!</v>
      </c>
    </row>
    <row r="56" spans="1:9" s="39" customFormat="1" ht="31.5">
      <c r="A56" s="90" t="s">
        <v>160</v>
      </c>
      <c r="B56" s="43" t="s">
        <v>72</v>
      </c>
      <c r="C56" s="101"/>
      <c r="D56" s="48">
        <f>C56</f>
        <v>0</v>
      </c>
      <c r="E56" s="48">
        <v>1.04</v>
      </c>
      <c r="F56" s="48">
        <f>D56*E56</f>
        <v>0</v>
      </c>
      <c r="G56" s="51"/>
      <c r="H56" s="48">
        <f>F56+G56</f>
        <v>0</v>
      </c>
      <c r="I56" s="78" t="e">
        <f>D56/$D$6*$D$106+H56/$H$6*$H$106</f>
        <v>#DIV/0!</v>
      </c>
    </row>
    <row r="57" spans="1:9" s="39" customFormat="1" ht="20.25">
      <c r="A57" s="90" t="s">
        <v>161</v>
      </c>
      <c r="B57" s="43" t="s">
        <v>73</v>
      </c>
      <c r="C57" s="101"/>
      <c r="D57" s="48">
        <f>C57</f>
        <v>0</v>
      </c>
      <c r="E57" s="48">
        <v>1.04</v>
      </c>
      <c r="F57" s="48">
        <f>D57*E57</f>
        <v>0</v>
      </c>
      <c r="G57" s="51"/>
      <c r="H57" s="48">
        <f>F57+G57</f>
        <v>0</v>
      </c>
      <c r="I57" s="78" t="e">
        <f>D57/$D$6*$D$106+H57/$H$6*$H$106</f>
        <v>#DIV/0!</v>
      </c>
    </row>
    <row r="58" spans="1:9" s="39" customFormat="1" ht="20.25">
      <c r="A58" s="90" t="s">
        <v>162</v>
      </c>
      <c r="B58" s="41" t="s">
        <v>163</v>
      </c>
      <c r="C58" s="101"/>
      <c r="D58" s="48">
        <f>C58</f>
        <v>0</v>
      </c>
      <c r="E58" s="48">
        <v>1.04</v>
      </c>
      <c r="F58" s="48">
        <f>D58*E58</f>
        <v>0</v>
      </c>
      <c r="G58" s="51"/>
      <c r="H58" s="48">
        <f>F58+G58</f>
        <v>0</v>
      </c>
      <c r="I58" s="78" t="e">
        <f>D58/$D$6*$D$106+H58/$H$6*$H$106</f>
        <v>#DIV/0!</v>
      </c>
    </row>
    <row r="59" spans="1:9" ht="20.25">
      <c r="A59" s="91" t="s">
        <v>164</v>
      </c>
      <c r="B59" s="17" t="s">
        <v>165</v>
      </c>
      <c r="C59" s="102"/>
      <c r="D59" s="49"/>
      <c r="E59" s="49"/>
      <c r="F59" s="49"/>
      <c r="G59" s="50"/>
      <c r="H59" s="49"/>
      <c r="I59" s="55"/>
    </row>
    <row r="60" spans="1:9" ht="20.25">
      <c r="A60" s="91" t="s">
        <v>166</v>
      </c>
      <c r="B60" s="17" t="s">
        <v>167</v>
      </c>
      <c r="C60" s="102"/>
      <c r="D60" s="49"/>
      <c r="E60" s="49"/>
      <c r="F60" s="49"/>
      <c r="G60" s="50"/>
      <c r="H60" s="49"/>
      <c r="I60" s="55"/>
    </row>
    <row r="61" spans="1:9" s="39" customFormat="1" ht="20.25">
      <c r="A61" s="90" t="s">
        <v>168</v>
      </c>
      <c r="B61" s="41" t="s">
        <v>169</v>
      </c>
      <c r="C61" s="101"/>
      <c r="D61" s="48">
        <f aca="true" t="shared" si="2" ref="D61:D89">C61</f>
        <v>0</v>
      </c>
      <c r="E61" s="48">
        <v>1.04</v>
      </c>
      <c r="F61" s="48">
        <f aca="true" t="shared" si="3" ref="F61:F79">D61*E61</f>
        <v>0</v>
      </c>
      <c r="G61" s="51"/>
      <c r="H61" s="48">
        <f>F61+G61</f>
        <v>0</v>
      </c>
      <c r="I61" s="78" t="e">
        <f>D61/$D$6*$D$106+H61/$H$6*$H$106</f>
        <v>#DIV/0!</v>
      </c>
    </row>
    <row r="62" spans="1:9" s="39" customFormat="1" ht="20.25">
      <c r="A62" s="90" t="s">
        <v>170</v>
      </c>
      <c r="B62" s="41" t="s">
        <v>171</v>
      </c>
      <c r="C62" s="101"/>
      <c r="D62" s="48">
        <f t="shared" si="2"/>
        <v>0</v>
      </c>
      <c r="E62" s="48">
        <v>1.04</v>
      </c>
      <c r="F62" s="48">
        <f t="shared" si="3"/>
        <v>0</v>
      </c>
      <c r="G62" s="51"/>
      <c r="H62" s="48">
        <f>F62+G62</f>
        <v>0</v>
      </c>
      <c r="I62" s="78" t="e">
        <f>D62/$D$6*$D$106+H62/$H$6*$H$106</f>
        <v>#DIV/0!</v>
      </c>
    </row>
    <row r="63" spans="1:9" s="39" customFormat="1" ht="20.25">
      <c r="A63" s="90" t="s">
        <v>172</v>
      </c>
      <c r="B63" s="41" t="s">
        <v>173</v>
      </c>
      <c r="C63" s="101"/>
      <c r="D63" s="48">
        <f t="shared" si="2"/>
        <v>0</v>
      </c>
      <c r="E63" s="48">
        <v>1.04</v>
      </c>
      <c r="F63" s="48">
        <f t="shared" si="3"/>
        <v>0</v>
      </c>
      <c r="G63" s="51"/>
      <c r="H63" s="48">
        <f>F63+G63</f>
        <v>0</v>
      </c>
      <c r="I63" s="78" t="e">
        <f>D63/$D$6*$D$106+H63/$H$6*$H$106</f>
        <v>#DIV/0!</v>
      </c>
    </row>
    <row r="64" spans="1:9" s="39" customFormat="1" ht="20.25">
      <c r="A64" s="90" t="s">
        <v>174</v>
      </c>
      <c r="B64" s="41" t="s">
        <v>175</v>
      </c>
      <c r="C64" s="101"/>
      <c r="D64" s="48">
        <f t="shared" si="2"/>
        <v>0</v>
      </c>
      <c r="E64" s="48">
        <v>1.04</v>
      </c>
      <c r="F64" s="48">
        <f t="shared" si="3"/>
        <v>0</v>
      </c>
      <c r="G64" s="51">
        <f>G65+G66+G67+G68+G69+G70+G71+G72+G73</f>
        <v>0</v>
      </c>
      <c r="H64" s="48">
        <f>H65+H66+H67+H68+H69+H70+H71+H72+H73</f>
        <v>0</v>
      </c>
      <c r="I64" s="78" t="e">
        <f>I65+I66+I67+I68+I69+I70+I71+I72+I73</f>
        <v>#DIV/0!</v>
      </c>
    </row>
    <row r="65" spans="1:9" ht="20.25">
      <c r="A65" s="91" t="s">
        <v>176</v>
      </c>
      <c r="B65" s="17" t="s">
        <v>177</v>
      </c>
      <c r="C65" s="102"/>
      <c r="D65" s="49">
        <f t="shared" si="2"/>
        <v>0</v>
      </c>
      <c r="E65" s="49"/>
      <c r="F65" s="49">
        <f t="shared" si="3"/>
        <v>0</v>
      </c>
      <c r="G65" s="50"/>
      <c r="H65" s="49">
        <f aca="true" t="shared" si="4" ref="H65:H73">F65+G65</f>
        <v>0</v>
      </c>
      <c r="I65" s="55" t="e">
        <f aca="true" t="shared" si="5" ref="I65:I73">D65/$D$6*$D$106+H65/$H$6*$H$106</f>
        <v>#DIV/0!</v>
      </c>
    </row>
    <row r="66" spans="1:9" ht="20.25">
      <c r="A66" s="91" t="s">
        <v>178</v>
      </c>
      <c r="B66" s="17" t="s">
        <v>179</v>
      </c>
      <c r="C66" s="102"/>
      <c r="D66" s="49">
        <f t="shared" si="2"/>
        <v>0</v>
      </c>
      <c r="E66" s="49"/>
      <c r="F66" s="49">
        <f t="shared" si="3"/>
        <v>0</v>
      </c>
      <c r="G66" s="50"/>
      <c r="H66" s="49">
        <f t="shared" si="4"/>
        <v>0</v>
      </c>
      <c r="I66" s="55" t="e">
        <f t="shared" si="5"/>
        <v>#DIV/0!</v>
      </c>
    </row>
    <row r="67" spans="1:9" ht="20.25">
      <c r="A67" s="91" t="s">
        <v>180</v>
      </c>
      <c r="B67" s="17" t="s">
        <v>181</v>
      </c>
      <c r="C67" s="102"/>
      <c r="D67" s="49">
        <f t="shared" si="2"/>
        <v>0</v>
      </c>
      <c r="E67" s="49"/>
      <c r="F67" s="49">
        <f t="shared" si="3"/>
        <v>0</v>
      </c>
      <c r="G67" s="50"/>
      <c r="H67" s="49">
        <f t="shared" si="4"/>
        <v>0</v>
      </c>
      <c r="I67" s="55" t="e">
        <f t="shared" si="5"/>
        <v>#DIV/0!</v>
      </c>
    </row>
    <row r="68" spans="1:9" ht="20.25">
      <c r="A68" s="91" t="s">
        <v>182</v>
      </c>
      <c r="B68" s="17" t="s">
        <v>183</v>
      </c>
      <c r="C68" s="102"/>
      <c r="D68" s="49">
        <f t="shared" si="2"/>
        <v>0</v>
      </c>
      <c r="E68" s="49"/>
      <c r="F68" s="49">
        <f t="shared" si="3"/>
        <v>0</v>
      </c>
      <c r="G68" s="50"/>
      <c r="H68" s="49">
        <f t="shared" si="4"/>
        <v>0</v>
      </c>
      <c r="I68" s="55" t="e">
        <f t="shared" si="5"/>
        <v>#DIV/0!</v>
      </c>
    </row>
    <row r="69" spans="1:9" ht="20.25">
      <c r="A69" s="91" t="s">
        <v>184</v>
      </c>
      <c r="B69" s="17" t="s">
        <v>185</v>
      </c>
      <c r="C69" s="102"/>
      <c r="D69" s="49">
        <f t="shared" si="2"/>
        <v>0</v>
      </c>
      <c r="E69" s="49"/>
      <c r="F69" s="49">
        <f t="shared" si="3"/>
        <v>0</v>
      </c>
      <c r="G69" s="50"/>
      <c r="H69" s="49">
        <f t="shared" si="4"/>
        <v>0</v>
      </c>
      <c r="I69" s="55" t="e">
        <f t="shared" si="5"/>
        <v>#DIV/0!</v>
      </c>
    </row>
    <row r="70" spans="1:9" ht="20.25">
      <c r="A70" s="91" t="s">
        <v>186</v>
      </c>
      <c r="B70" s="17" t="s">
        <v>187</v>
      </c>
      <c r="C70" s="102"/>
      <c r="D70" s="49">
        <f t="shared" si="2"/>
        <v>0</v>
      </c>
      <c r="E70" s="49"/>
      <c r="F70" s="49">
        <f t="shared" si="3"/>
        <v>0</v>
      </c>
      <c r="G70" s="50"/>
      <c r="H70" s="49">
        <f t="shared" si="4"/>
        <v>0</v>
      </c>
      <c r="I70" s="55" t="e">
        <f t="shared" si="5"/>
        <v>#DIV/0!</v>
      </c>
    </row>
    <row r="71" spans="1:9" ht="20.25">
      <c r="A71" s="91" t="s">
        <v>188</v>
      </c>
      <c r="B71" s="17" t="s">
        <v>189</v>
      </c>
      <c r="C71" s="102"/>
      <c r="D71" s="49">
        <f t="shared" si="2"/>
        <v>0</v>
      </c>
      <c r="E71" s="49"/>
      <c r="F71" s="49">
        <f t="shared" si="3"/>
        <v>0</v>
      </c>
      <c r="G71" s="50"/>
      <c r="H71" s="49">
        <f t="shared" si="4"/>
        <v>0</v>
      </c>
      <c r="I71" s="55" t="e">
        <f t="shared" si="5"/>
        <v>#DIV/0!</v>
      </c>
    </row>
    <row r="72" spans="1:9" ht="20.25">
      <c r="A72" s="91" t="s">
        <v>190</v>
      </c>
      <c r="B72" s="17" t="s">
        <v>191</v>
      </c>
      <c r="C72" s="102"/>
      <c r="D72" s="49">
        <f t="shared" si="2"/>
        <v>0</v>
      </c>
      <c r="E72" s="49"/>
      <c r="F72" s="49">
        <f t="shared" si="3"/>
        <v>0</v>
      </c>
      <c r="G72" s="50"/>
      <c r="H72" s="49">
        <f t="shared" si="4"/>
        <v>0</v>
      </c>
      <c r="I72" s="55" t="e">
        <f t="shared" si="5"/>
        <v>#DIV/0!</v>
      </c>
    </row>
    <row r="73" spans="1:9" ht="20.25">
      <c r="A73" s="91" t="s">
        <v>192</v>
      </c>
      <c r="B73" s="17" t="s">
        <v>193</v>
      </c>
      <c r="C73" s="102"/>
      <c r="D73" s="49">
        <f t="shared" si="2"/>
        <v>0</v>
      </c>
      <c r="E73" s="49"/>
      <c r="F73" s="49">
        <f t="shared" si="3"/>
        <v>0</v>
      </c>
      <c r="G73" s="50"/>
      <c r="H73" s="49">
        <f t="shared" si="4"/>
        <v>0</v>
      </c>
      <c r="I73" s="55" t="e">
        <f t="shared" si="5"/>
        <v>#DIV/0!</v>
      </c>
    </row>
    <row r="74" spans="1:9" s="39" customFormat="1" ht="20.25">
      <c r="A74" s="90" t="s">
        <v>194</v>
      </c>
      <c r="B74" s="44" t="s">
        <v>195</v>
      </c>
      <c r="C74" s="101"/>
      <c r="D74" s="48">
        <f t="shared" si="2"/>
        <v>0</v>
      </c>
      <c r="E74" s="48">
        <v>1</v>
      </c>
      <c r="F74" s="48">
        <f t="shared" si="3"/>
        <v>0</v>
      </c>
      <c r="G74" s="48">
        <f>G75+G76+G77+G78+G79</f>
        <v>0</v>
      </c>
      <c r="H74" s="48">
        <f>H75+H76+H77+H78+H79</f>
        <v>0</v>
      </c>
      <c r="I74" s="78" t="e">
        <f>I75+I76+I77+I78+I79</f>
        <v>#DIV/0!</v>
      </c>
    </row>
    <row r="75" spans="1:9" ht="20.25">
      <c r="A75" s="91" t="s">
        <v>196</v>
      </c>
      <c r="B75" s="24" t="s">
        <v>96</v>
      </c>
      <c r="C75" s="102"/>
      <c r="D75" s="49">
        <f t="shared" si="2"/>
        <v>0</v>
      </c>
      <c r="E75" s="49">
        <v>1</v>
      </c>
      <c r="F75" s="49">
        <f t="shared" si="3"/>
        <v>0</v>
      </c>
      <c r="G75" s="50"/>
      <c r="H75" s="49">
        <f>F75+G75</f>
        <v>0</v>
      </c>
      <c r="I75" s="55" t="e">
        <f>D75/$D$6*$D$106+H75/$H$6*$H$106</f>
        <v>#DIV/0!</v>
      </c>
    </row>
    <row r="76" spans="1:9" ht="20.25">
      <c r="A76" s="91" t="s">
        <v>197</v>
      </c>
      <c r="B76" s="24" t="s">
        <v>198</v>
      </c>
      <c r="C76" s="102"/>
      <c r="D76" s="49">
        <f t="shared" si="2"/>
        <v>0</v>
      </c>
      <c r="E76" s="49">
        <v>1</v>
      </c>
      <c r="F76" s="49">
        <f t="shared" si="3"/>
        <v>0</v>
      </c>
      <c r="G76" s="50"/>
      <c r="H76" s="49">
        <f>F76+G76</f>
        <v>0</v>
      </c>
      <c r="I76" s="55" t="e">
        <f>D76/$D$6*$D$106+H76/$H$6*$H$106</f>
        <v>#DIV/0!</v>
      </c>
    </row>
    <row r="77" spans="1:9" ht="20.25">
      <c r="A77" s="91" t="s">
        <v>199</v>
      </c>
      <c r="B77" s="17" t="s">
        <v>19</v>
      </c>
      <c r="C77" s="102"/>
      <c r="D77" s="49">
        <f t="shared" si="2"/>
        <v>0</v>
      </c>
      <c r="E77" s="49">
        <v>1</v>
      </c>
      <c r="F77" s="49">
        <f t="shared" si="3"/>
        <v>0</v>
      </c>
      <c r="G77" s="50"/>
      <c r="H77" s="49">
        <f>F77+G77</f>
        <v>0</v>
      </c>
      <c r="I77" s="55" t="e">
        <f>D77/$D$6*$D$106+H77/$H$6*$H$106</f>
        <v>#DIV/0!</v>
      </c>
    </row>
    <row r="78" spans="1:9" ht="31.5">
      <c r="A78" s="91" t="s">
        <v>200</v>
      </c>
      <c r="B78" s="17" t="s">
        <v>201</v>
      </c>
      <c r="C78" s="102"/>
      <c r="D78" s="49">
        <f t="shared" si="2"/>
        <v>0</v>
      </c>
      <c r="E78" s="49">
        <v>1</v>
      </c>
      <c r="F78" s="49">
        <f t="shared" si="3"/>
        <v>0</v>
      </c>
      <c r="G78" s="50"/>
      <c r="H78" s="49">
        <f>F78+G78</f>
        <v>0</v>
      </c>
      <c r="I78" s="55" t="e">
        <f>D78/$D$6*$D$106+H78/$H$6*$H$106</f>
        <v>#DIV/0!</v>
      </c>
    </row>
    <row r="79" spans="1:9" ht="20.25">
      <c r="A79" s="91" t="s">
        <v>202</v>
      </c>
      <c r="B79" s="17" t="s">
        <v>203</v>
      </c>
      <c r="C79" s="102"/>
      <c r="D79" s="49">
        <f t="shared" si="2"/>
        <v>0</v>
      </c>
      <c r="E79" s="49">
        <v>1</v>
      </c>
      <c r="F79" s="49">
        <f t="shared" si="3"/>
        <v>0</v>
      </c>
      <c r="G79" s="50"/>
      <c r="H79" s="49">
        <f>F79+G79</f>
        <v>0</v>
      </c>
      <c r="I79" s="55" t="e">
        <f>D79/$D$6*$D$106+H79/$H$6*$H$106</f>
        <v>#DIV/0!</v>
      </c>
    </row>
    <row r="80" spans="1:9" s="39" customFormat="1" ht="20.25">
      <c r="A80" s="90" t="s">
        <v>1</v>
      </c>
      <c r="B80" s="40" t="s">
        <v>15</v>
      </c>
      <c r="C80" s="101"/>
      <c r="D80" s="48">
        <f t="shared" si="2"/>
        <v>0</v>
      </c>
      <c r="E80" s="48"/>
      <c r="F80" s="48">
        <f>F82+F83+F84+F85+F88+F89</f>
        <v>0</v>
      </c>
      <c r="G80" s="48">
        <f>G82+G83+G84+G85+G88+G89</f>
        <v>0</v>
      </c>
      <c r="H80" s="48">
        <f>H82+H83+H84+H85+H88+H89</f>
        <v>0</v>
      </c>
      <c r="I80" s="78" t="e">
        <f>I82+I83+I84+I85+I88+I89</f>
        <v>#DIV/0!</v>
      </c>
    </row>
    <row r="81" spans="1:9" ht="20.25">
      <c r="A81" s="91" t="s">
        <v>3</v>
      </c>
      <c r="B81" s="15" t="s">
        <v>204</v>
      </c>
      <c r="C81" s="102"/>
      <c r="D81" s="49">
        <f t="shared" si="2"/>
        <v>0</v>
      </c>
      <c r="E81" s="49"/>
      <c r="F81" s="55"/>
      <c r="G81" s="50"/>
      <c r="H81" s="55"/>
      <c r="I81" s="55"/>
    </row>
    <row r="82" spans="1:9" ht="20.25">
      <c r="A82" s="91" t="s">
        <v>23</v>
      </c>
      <c r="B82" s="17" t="s">
        <v>205</v>
      </c>
      <c r="C82" s="102"/>
      <c r="D82" s="49">
        <f t="shared" si="2"/>
        <v>0</v>
      </c>
      <c r="E82" s="49">
        <v>1.04</v>
      </c>
      <c r="F82" s="49">
        <f aca="true" t="shared" si="6" ref="F82:F89">D82*E82</f>
        <v>0</v>
      </c>
      <c r="G82" s="50"/>
      <c r="H82" s="49">
        <f aca="true" t="shared" si="7" ref="H82:H89">F82+G82</f>
        <v>0</v>
      </c>
      <c r="I82" s="55" t="e">
        <f aca="true" t="shared" si="8" ref="I82:I89">D82/$D$6*$D$106+H82/$H$6*$H$106</f>
        <v>#DIV/0!</v>
      </c>
    </row>
    <row r="83" spans="1:9" ht="20.25">
      <c r="A83" s="91" t="s">
        <v>4</v>
      </c>
      <c r="B83" s="15" t="s">
        <v>16</v>
      </c>
      <c r="C83" s="102"/>
      <c r="D83" s="49">
        <f t="shared" si="2"/>
        <v>0</v>
      </c>
      <c r="E83" s="49">
        <v>1.053</v>
      </c>
      <c r="F83" s="49">
        <f t="shared" si="6"/>
        <v>0</v>
      </c>
      <c r="G83" s="50"/>
      <c r="H83" s="49">
        <f t="shared" si="7"/>
        <v>0</v>
      </c>
      <c r="I83" s="55" t="e">
        <f t="shared" si="8"/>
        <v>#DIV/0!</v>
      </c>
    </row>
    <row r="84" spans="1:9" ht="20.25">
      <c r="A84" s="91" t="s">
        <v>5</v>
      </c>
      <c r="B84" s="15" t="s">
        <v>17</v>
      </c>
      <c r="C84" s="102"/>
      <c r="D84" s="49">
        <f t="shared" si="2"/>
        <v>0</v>
      </c>
      <c r="E84" s="49">
        <v>1.053</v>
      </c>
      <c r="F84" s="49">
        <f t="shared" si="6"/>
        <v>0</v>
      </c>
      <c r="G84" s="50"/>
      <c r="H84" s="49">
        <f t="shared" si="7"/>
        <v>0</v>
      </c>
      <c r="I84" s="55" t="e">
        <f t="shared" si="8"/>
        <v>#DIV/0!</v>
      </c>
    </row>
    <row r="85" spans="1:9" ht="20.25">
      <c r="A85" s="91" t="s">
        <v>6</v>
      </c>
      <c r="B85" s="15" t="s">
        <v>18</v>
      </c>
      <c r="C85" s="102"/>
      <c r="D85" s="49">
        <f t="shared" si="2"/>
        <v>0</v>
      </c>
      <c r="E85" s="49">
        <v>1.04</v>
      </c>
      <c r="F85" s="49">
        <f t="shared" si="6"/>
        <v>0</v>
      </c>
      <c r="G85" s="50"/>
      <c r="H85" s="49">
        <f t="shared" si="7"/>
        <v>0</v>
      </c>
      <c r="I85" s="55" t="e">
        <f t="shared" si="8"/>
        <v>#DIV/0!</v>
      </c>
    </row>
    <row r="86" spans="1:9" ht="20.25">
      <c r="A86" s="91" t="s">
        <v>7</v>
      </c>
      <c r="B86" s="15" t="s">
        <v>206</v>
      </c>
      <c r="C86" s="102"/>
      <c r="D86" s="49">
        <f t="shared" si="2"/>
        <v>0</v>
      </c>
      <c r="E86" s="49">
        <v>1</v>
      </c>
      <c r="F86" s="49">
        <f t="shared" si="6"/>
        <v>0</v>
      </c>
      <c r="G86" s="50"/>
      <c r="H86" s="49">
        <f t="shared" si="7"/>
        <v>0</v>
      </c>
      <c r="I86" s="55" t="e">
        <f t="shared" si="8"/>
        <v>#DIV/0!</v>
      </c>
    </row>
    <row r="87" spans="1:9" ht="20.25">
      <c r="A87" s="91" t="s">
        <v>207</v>
      </c>
      <c r="B87" s="17" t="s">
        <v>208</v>
      </c>
      <c r="C87" s="102"/>
      <c r="D87" s="49">
        <f t="shared" si="2"/>
        <v>0</v>
      </c>
      <c r="E87" s="49">
        <v>1</v>
      </c>
      <c r="F87" s="49">
        <f t="shared" si="6"/>
        <v>0</v>
      </c>
      <c r="G87" s="79"/>
      <c r="H87" s="49">
        <f t="shared" si="7"/>
        <v>0</v>
      </c>
      <c r="I87" s="55" t="e">
        <f t="shared" si="8"/>
        <v>#DIV/0!</v>
      </c>
    </row>
    <row r="88" spans="1:9" ht="20.25">
      <c r="A88" s="91" t="s">
        <v>209</v>
      </c>
      <c r="B88" s="25" t="s">
        <v>210</v>
      </c>
      <c r="C88" s="102"/>
      <c r="D88" s="49">
        <f t="shared" si="2"/>
        <v>0</v>
      </c>
      <c r="E88" s="49">
        <v>1</v>
      </c>
      <c r="F88" s="49">
        <f t="shared" si="6"/>
        <v>0</v>
      </c>
      <c r="G88" s="79"/>
      <c r="H88" s="49">
        <f t="shared" si="7"/>
        <v>0</v>
      </c>
      <c r="I88" s="55" t="e">
        <f t="shared" si="8"/>
        <v>#DIV/0!</v>
      </c>
    </row>
    <row r="89" spans="1:9" ht="20.25">
      <c r="A89" s="91" t="s">
        <v>211</v>
      </c>
      <c r="B89" s="17" t="s">
        <v>212</v>
      </c>
      <c r="C89" s="102"/>
      <c r="D89" s="49">
        <f t="shared" si="2"/>
        <v>0</v>
      </c>
      <c r="E89" s="49">
        <v>1</v>
      </c>
      <c r="F89" s="49">
        <f t="shared" si="6"/>
        <v>0</v>
      </c>
      <c r="G89" s="50"/>
      <c r="H89" s="49">
        <f t="shared" si="7"/>
        <v>0</v>
      </c>
      <c r="I89" s="55" t="e">
        <f t="shared" si="8"/>
        <v>#DIV/0!</v>
      </c>
    </row>
    <row r="90" spans="1:9" s="39" customFormat="1" ht="20.25">
      <c r="A90" s="90" t="s">
        <v>2</v>
      </c>
      <c r="B90" s="41" t="s">
        <v>213</v>
      </c>
      <c r="C90" s="101"/>
      <c r="D90" s="51"/>
      <c r="E90" s="51"/>
      <c r="F90" s="51"/>
      <c r="G90" s="51"/>
      <c r="H90" s="51"/>
      <c r="I90" s="98"/>
    </row>
    <row r="91" spans="1:9" ht="20.25">
      <c r="A91" s="95" t="s">
        <v>77</v>
      </c>
      <c r="B91" s="19" t="s">
        <v>76</v>
      </c>
      <c r="C91" s="102"/>
      <c r="D91" s="57"/>
      <c r="E91" s="57"/>
      <c r="F91" s="57"/>
      <c r="G91" s="57"/>
      <c r="H91" s="57"/>
      <c r="I91" s="99"/>
    </row>
    <row r="92" spans="1:9" ht="20.25">
      <c r="A92" s="91" t="s">
        <v>8</v>
      </c>
      <c r="B92" s="24" t="s">
        <v>13</v>
      </c>
      <c r="C92" s="102"/>
      <c r="D92" s="57"/>
      <c r="E92" s="57"/>
      <c r="F92" s="57"/>
      <c r="G92" s="57"/>
      <c r="H92" s="57"/>
      <c r="I92" s="99"/>
    </row>
    <row r="93" spans="1:9" ht="31.5">
      <c r="A93" s="91" t="s">
        <v>9</v>
      </c>
      <c r="B93" s="24" t="s">
        <v>214</v>
      </c>
      <c r="C93" s="102"/>
      <c r="D93" s="57"/>
      <c r="E93" s="57"/>
      <c r="F93" s="57"/>
      <c r="G93" s="57"/>
      <c r="H93" s="57"/>
      <c r="I93" s="99"/>
    </row>
    <row r="94" spans="1:9" ht="31.5">
      <c r="A94" s="91" t="s">
        <v>109</v>
      </c>
      <c r="B94" s="24" t="s">
        <v>215</v>
      </c>
      <c r="C94" s="102"/>
      <c r="D94" s="57"/>
      <c r="E94" s="57"/>
      <c r="F94" s="57"/>
      <c r="G94" s="57"/>
      <c r="H94" s="57"/>
      <c r="I94" s="99"/>
    </row>
    <row r="95" spans="1:9" s="39" customFormat="1" ht="20.25">
      <c r="A95" s="90" t="s">
        <v>10</v>
      </c>
      <c r="B95" s="45" t="s">
        <v>14</v>
      </c>
      <c r="C95" s="101"/>
      <c r="D95" s="51"/>
      <c r="E95" s="58"/>
      <c r="F95" s="58"/>
      <c r="G95" s="58"/>
      <c r="H95" s="58"/>
      <c r="I95" s="100"/>
    </row>
    <row r="96" spans="1:9" ht="20.25">
      <c r="A96" s="91" t="s">
        <v>110</v>
      </c>
      <c r="B96" s="16" t="s">
        <v>216</v>
      </c>
      <c r="C96" s="59"/>
      <c r="D96" s="57"/>
      <c r="E96" s="57"/>
      <c r="F96" s="57"/>
      <c r="G96" s="57"/>
      <c r="H96" s="57"/>
      <c r="I96" s="99"/>
    </row>
    <row r="97" spans="1:9" s="39" customFormat="1" ht="20.25">
      <c r="A97" s="90" t="s">
        <v>88</v>
      </c>
      <c r="B97" s="40" t="s">
        <v>103</v>
      </c>
      <c r="C97" s="60">
        <f>C8+C80+C90-C95</f>
        <v>0</v>
      </c>
      <c r="D97" s="60">
        <f>C97</f>
        <v>0</v>
      </c>
      <c r="E97" s="48"/>
      <c r="F97" s="60">
        <f>F8+F80+F90-F95</f>
        <v>0</v>
      </c>
      <c r="G97" s="60">
        <f>G8+G80+G90-G95</f>
        <v>0</v>
      </c>
      <c r="H97" s="60">
        <f>H8+H80+H90-H95</f>
        <v>0</v>
      </c>
      <c r="I97" s="60" t="e">
        <f>I8+I80+I90-I95</f>
        <v>#DIV/0!</v>
      </c>
    </row>
    <row r="98" spans="1:9" s="39" customFormat="1" ht="20.25">
      <c r="A98" s="90" t="s">
        <v>94</v>
      </c>
      <c r="B98" s="40" t="s">
        <v>104</v>
      </c>
      <c r="C98" s="60">
        <f>C97*J5</f>
        <v>0</v>
      </c>
      <c r="D98" s="60">
        <f>C98</f>
        <v>0</v>
      </c>
      <c r="E98" s="48"/>
      <c r="F98" s="60">
        <f>F97*J5</f>
        <v>0</v>
      </c>
      <c r="G98" s="60">
        <f>G97*J5</f>
        <v>0</v>
      </c>
      <c r="H98" s="60">
        <f>H97*J5</f>
        <v>0</v>
      </c>
      <c r="I98" s="60" t="e">
        <f>I97*J5</f>
        <v>#DIV/0!</v>
      </c>
    </row>
    <row r="99" spans="1:9" s="39" customFormat="1" ht="20.25">
      <c r="A99" s="90" t="s">
        <v>95</v>
      </c>
      <c r="B99" s="40" t="s">
        <v>217</v>
      </c>
      <c r="C99" s="61"/>
      <c r="D99" s="48">
        <f>C99</f>
        <v>0</v>
      </c>
      <c r="E99" s="48">
        <v>1.04</v>
      </c>
      <c r="F99" s="48">
        <f>C99*E99</f>
        <v>0</v>
      </c>
      <c r="G99" s="51"/>
      <c r="H99" s="48">
        <f>F99+G99</f>
        <v>0</v>
      </c>
      <c r="I99" s="75"/>
    </row>
    <row r="100" spans="1:9" s="39" customFormat="1" ht="20.25">
      <c r="A100" s="90" t="s">
        <v>12</v>
      </c>
      <c r="B100" s="40" t="s">
        <v>218</v>
      </c>
      <c r="C100" s="61"/>
      <c r="D100" s="48">
        <f>C100</f>
        <v>0</v>
      </c>
      <c r="E100" s="48">
        <v>1.04</v>
      </c>
      <c r="F100" s="48">
        <f>C100*E100</f>
        <v>0</v>
      </c>
      <c r="G100" s="51"/>
      <c r="H100" s="48">
        <f>F100+G100</f>
        <v>0</v>
      </c>
      <c r="I100" s="75"/>
    </row>
    <row r="101" spans="1:9" s="39" customFormat="1" ht="20.25">
      <c r="A101" s="90" t="s">
        <v>98</v>
      </c>
      <c r="B101" s="40" t="s">
        <v>105</v>
      </c>
      <c r="C101" s="61"/>
      <c r="D101" s="58"/>
      <c r="E101" s="58"/>
      <c r="F101" s="58"/>
      <c r="G101" s="58"/>
      <c r="H101" s="58"/>
      <c r="I101" s="75"/>
    </row>
    <row r="102" spans="2:9" s="29" customFormat="1" ht="20.25">
      <c r="B102" s="30" t="s">
        <v>56</v>
      </c>
      <c r="C102" s="31" t="e">
        <f>C97/C6</f>
        <v>#DIV/0!</v>
      </c>
      <c r="D102" s="31" t="e">
        <f>D97/D6</f>
        <v>#DIV/0!</v>
      </c>
      <c r="E102" s="32"/>
      <c r="F102" s="31" t="e">
        <f>F97/F6</f>
        <v>#DIV/0!</v>
      </c>
      <c r="G102" s="62" t="s">
        <v>57</v>
      </c>
      <c r="H102" s="67" t="e">
        <f>H97/H6</f>
        <v>#DIV/0!</v>
      </c>
      <c r="I102" s="70" t="s">
        <v>57</v>
      </c>
    </row>
    <row r="103" spans="2:9" s="29" customFormat="1" ht="20.25">
      <c r="B103" s="30" t="s">
        <v>58</v>
      </c>
      <c r="C103" s="31" t="e">
        <f>C102*J5</f>
        <v>#DIV/0!</v>
      </c>
      <c r="D103" s="31" t="e">
        <f>D102*J5</f>
        <v>#DIV/0!</v>
      </c>
      <c r="E103" s="32"/>
      <c r="F103" s="31" t="e">
        <f>F102*J5</f>
        <v>#DIV/0!</v>
      </c>
      <c r="G103" s="62" t="s">
        <v>57</v>
      </c>
      <c r="H103" s="67" t="e">
        <f>H102*J5</f>
        <v>#DIV/0!</v>
      </c>
      <c r="I103" s="70" t="s">
        <v>57</v>
      </c>
    </row>
    <row r="104" spans="1:9" s="29" customFormat="1" ht="20.25">
      <c r="A104" s="33"/>
      <c r="B104" s="34" t="s">
        <v>59</v>
      </c>
      <c r="C104" s="63" t="s">
        <v>57</v>
      </c>
      <c r="D104" s="35" t="e">
        <f>D102/C102*100</f>
        <v>#DIV/0!</v>
      </c>
      <c r="E104" s="63" t="s">
        <v>57</v>
      </c>
      <c r="F104" s="35" t="e">
        <f>F102/C102*100</f>
        <v>#DIV/0!</v>
      </c>
      <c r="G104" s="63" t="s">
        <v>57</v>
      </c>
      <c r="H104" s="68" t="e">
        <f>H102/C102*100</f>
        <v>#DIV/0!</v>
      </c>
      <c r="I104" s="70" t="s">
        <v>57</v>
      </c>
    </row>
    <row r="105" spans="1:9" s="29" customFormat="1" ht="20.25">
      <c r="A105" s="33"/>
      <c r="B105" s="64" t="s">
        <v>60</v>
      </c>
      <c r="C105" s="65" t="s">
        <v>57</v>
      </c>
      <c r="D105" s="66" t="e">
        <f>D103/C103*100</f>
        <v>#DIV/0!</v>
      </c>
      <c r="E105" s="65" t="s">
        <v>57</v>
      </c>
      <c r="F105" s="66" t="e">
        <f>F103/C103*100</f>
        <v>#DIV/0!</v>
      </c>
      <c r="G105" s="65" t="s">
        <v>57</v>
      </c>
      <c r="H105" s="69" t="e">
        <f>H103/C103*100</f>
        <v>#DIV/0!</v>
      </c>
      <c r="I105" s="70" t="s">
        <v>57</v>
      </c>
    </row>
    <row r="106" spans="1:9" s="29" customFormat="1" ht="16.5" customHeight="1">
      <c r="A106" s="90">
        <v>12</v>
      </c>
      <c r="B106" s="30" t="s">
        <v>74</v>
      </c>
      <c r="C106" s="71" t="s">
        <v>57</v>
      </c>
      <c r="D106" s="71"/>
      <c r="E106" s="71" t="s">
        <v>57</v>
      </c>
      <c r="F106" s="71" t="s">
        <v>57</v>
      </c>
      <c r="G106" s="71" t="s">
        <v>57</v>
      </c>
      <c r="H106" s="71"/>
      <c r="I106" s="72">
        <f>I6-H6</f>
        <v>0</v>
      </c>
    </row>
    <row r="107" spans="1:9" s="2" customFormat="1" ht="5.25" customHeight="1">
      <c r="A107" s="36"/>
      <c r="B107" s="37"/>
      <c r="C107" s="56"/>
      <c r="D107" s="3"/>
      <c r="E107" s="3"/>
      <c r="F107" s="3"/>
      <c r="G107" s="3"/>
      <c r="H107" s="3"/>
      <c r="I107" s="76"/>
    </row>
    <row r="108" spans="1:9" s="2" customFormat="1" ht="15.75">
      <c r="A108" s="33" t="s">
        <v>65</v>
      </c>
      <c r="B108" s="37"/>
      <c r="C108" s="56"/>
      <c r="D108" s="3"/>
      <c r="E108" s="3"/>
      <c r="F108" s="3"/>
      <c r="G108" s="3"/>
      <c r="H108" s="3"/>
      <c r="I108" s="76"/>
    </row>
    <row r="109" spans="1:9" s="2" customFormat="1" ht="15.75">
      <c r="A109" s="29" t="s">
        <v>66</v>
      </c>
      <c r="B109" s="37"/>
      <c r="C109" s="56"/>
      <c r="D109" s="3"/>
      <c r="E109" s="3"/>
      <c r="F109" s="3"/>
      <c r="G109" s="3"/>
      <c r="H109" s="3"/>
      <c r="I109" s="76"/>
    </row>
    <row r="110" spans="1:9" s="2" customFormat="1" ht="15.75">
      <c r="A110" s="29" t="s">
        <v>236</v>
      </c>
      <c r="B110" s="37"/>
      <c r="C110" s="56"/>
      <c r="D110" s="3"/>
      <c r="E110" s="3"/>
      <c r="F110" s="3"/>
      <c r="G110" s="3"/>
      <c r="H110" s="3"/>
      <c r="I110" s="76"/>
    </row>
    <row r="111" ht="15.75">
      <c r="A111" s="29" t="s">
        <v>75</v>
      </c>
    </row>
    <row r="112" ht="15.75">
      <c r="A112" s="46" t="s">
        <v>62</v>
      </c>
    </row>
  </sheetData>
  <sheetProtection formatColumns="0" formatRows="0"/>
  <printOptions/>
  <pageMargins left="0.19" right="0.18" top="0.24" bottom="0.28" header="0.19" footer="0.28"/>
  <pageSetup fitToHeight="2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zoomScalePageLayoutView="0" workbookViewId="0" topLeftCell="A1">
      <pane xSplit="2" ySplit="8" topLeftCell="R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06" sqref="T106"/>
    </sheetView>
  </sheetViews>
  <sheetFormatPr defaultColWidth="9.00390625" defaultRowHeight="15.75"/>
  <cols>
    <col min="1" max="1" width="7.125" style="96" customWidth="1"/>
    <col min="2" max="2" width="46.25390625" style="7" customWidth="1"/>
    <col min="3" max="3" width="19.25390625" style="26" customWidth="1"/>
    <col min="4" max="4" width="17.875" style="7" customWidth="1"/>
    <col min="5" max="5" width="14.375" style="7" customWidth="1"/>
    <col min="6" max="6" width="24.00390625" style="7" customWidth="1"/>
    <col min="7" max="7" width="13.125" style="7" customWidth="1"/>
    <col min="8" max="8" width="22.00390625" style="7" customWidth="1"/>
    <col min="9" max="9" width="19.125" style="77" customWidth="1"/>
    <col min="10" max="10" width="17.875" style="7" customWidth="1"/>
    <col min="11" max="11" width="14.375" style="7" customWidth="1"/>
    <col min="12" max="12" width="24.00390625" style="7" customWidth="1"/>
    <col min="13" max="13" width="13.125" style="7" customWidth="1"/>
    <col min="14" max="14" width="22.00390625" style="7" customWidth="1"/>
    <col min="15" max="15" width="19.125" style="77" customWidth="1"/>
    <col min="16" max="16" width="17.875" style="7" customWidth="1"/>
    <col min="17" max="17" width="14.375" style="7" customWidth="1"/>
    <col min="18" max="18" width="24.00390625" style="7" customWidth="1"/>
    <col min="19" max="19" width="13.125" style="7" customWidth="1"/>
    <col min="20" max="20" width="22.00390625" style="7" customWidth="1"/>
    <col min="21" max="21" width="19.125" style="77" customWidth="1"/>
    <col min="22" max="22" width="6.625" style="7" customWidth="1"/>
    <col min="23" max="16384" width="9.00390625" style="7" customWidth="1"/>
  </cols>
  <sheetData>
    <row r="1" spans="1:21" s="3" customFormat="1" ht="16.5" thickBot="1">
      <c r="A1" s="86" t="s">
        <v>219</v>
      </c>
      <c r="B1" s="105"/>
      <c r="C1" s="8"/>
      <c r="E1" s="104"/>
      <c r="H1" s="1"/>
      <c r="I1" s="73"/>
      <c r="K1" s="104"/>
      <c r="N1" s="1"/>
      <c r="O1" s="73"/>
      <c r="Q1" s="104"/>
      <c r="T1" s="1"/>
      <c r="U1" s="73"/>
    </row>
    <row r="2" spans="1:21" s="3" customFormat="1" ht="31.5">
      <c r="A2" s="87"/>
      <c r="B2" s="9" t="s">
        <v>239</v>
      </c>
      <c r="C2" s="106" t="s">
        <v>11</v>
      </c>
      <c r="D2" s="118" t="s">
        <v>51</v>
      </c>
      <c r="E2" s="119"/>
      <c r="F2" s="119"/>
      <c r="G2" s="119"/>
      <c r="H2" s="120"/>
      <c r="I2" s="121" t="s">
        <v>64</v>
      </c>
      <c r="J2" s="118" t="s">
        <v>223</v>
      </c>
      <c r="K2" s="119"/>
      <c r="L2" s="119"/>
      <c r="M2" s="119"/>
      <c r="N2" s="120"/>
      <c r="O2" s="121" t="s">
        <v>64</v>
      </c>
      <c r="P2" s="118" t="s">
        <v>229</v>
      </c>
      <c r="Q2" s="119"/>
      <c r="R2" s="119"/>
      <c r="S2" s="119"/>
      <c r="T2" s="120"/>
      <c r="U2" s="121" t="s">
        <v>64</v>
      </c>
    </row>
    <row r="3" spans="1:22" s="3" customFormat="1" ht="78.75">
      <c r="A3" s="97" t="s">
        <v>101</v>
      </c>
      <c r="B3" s="10" t="s">
        <v>46</v>
      </c>
      <c r="C3" s="107" t="s">
        <v>50</v>
      </c>
      <c r="D3" s="122" t="s">
        <v>52</v>
      </c>
      <c r="E3" s="12" t="s">
        <v>47</v>
      </c>
      <c r="F3" s="12" t="s">
        <v>53</v>
      </c>
      <c r="G3" s="13" t="s">
        <v>54</v>
      </c>
      <c r="H3" s="12" t="s">
        <v>55</v>
      </c>
      <c r="I3" s="123" t="s">
        <v>68</v>
      </c>
      <c r="J3" s="122" t="s">
        <v>224</v>
      </c>
      <c r="K3" s="12" t="s">
        <v>47</v>
      </c>
      <c r="L3" s="12" t="s">
        <v>225</v>
      </c>
      <c r="M3" s="13" t="s">
        <v>226</v>
      </c>
      <c r="N3" s="12" t="s">
        <v>227</v>
      </c>
      <c r="O3" s="123" t="s">
        <v>228</v>
      </c>
      <c r="P3" s="122" t="s">
        <v>230</v>
      </c>
      <c r="Q3" s="12" t="s">
        <v>47</v>
      </c>
      <c r="R3" s="12" t="s">
        <v>231</v>
      </c>
      <c r="S3" s="13" t="s">
        <v>232</v>
      </c>
      <c r="T3" s="12" t="s">
        <v>233</v>
      </c>
      <c r="U3" s="123" t="s">
        <v>234</v>
      </c>
      <c r="V3" s="14" t="s">
        <v>48</v>
      </c>
    </row>
    <row r="4" spans="1:21" s="85" customFormat="1" ht="15">
      <c r="A4" s="88" t="s">
        <v>102</v>
      </c>
      <c r="B4" s="82" t="s">
        <v>0</v>
      </c>
      <c r="C4" s="83">
        <v>3</v>
      </c>
      <c r="D4" s="124">
        <v>4</v>
      </c>
      <c r="E4" s="125">
        <v>5</v>
      </c>
      <c r="F4" s="125">
        <v>6</v>
      </c>
      <c r="G4" s="125">
        <v>7</v>
      </c>
      <c r="H4" s="125">
        <v>8</v>
      </c>
      <c r="I4" s="126">
        <v>9</v>
      </c>
      <c r="J4" s="124">
        <v>10</v>
      </c>
      <c r="K4" s="125">
        <v>11</v>
      </c>
      <c r="L4" s="125">
        <v>12</v>
      </c>
      <c r="M4" s="125">
        <v>13</v>
      </c>
      <c r="N4" s="125">
        <v>14</v>
      </c>
      <c r="O4" s="126">
        <v>15</v>
      </c>
      <c r="P4" s="124">
        <v>10</v>
      </c>
      <c r="Q4" s="125">
        <v>11</v>
      </c>
      <c r="R4" s="125">
        <v>12</v>
      </c>
      <c r="S4" s="125">
        <v>13</v>
      </c>
      <c r="T4" s="125">
        <v>14</v>
      </c>
      <c r="U4" s="126">
        <v>15</v>
      </c>
    </row>
    <row r="5" spans="1:22" ht="20.25">
      <c r="A5" s="89"/>
      <c r="B5" s="28" t="s">
        <v>61</v>
      </c>
      <c r="C5" s="108"/>
      <c r="D5" s="127" t="s">
        <v>240</v>
      </c>
      <c r="E5" s="49"/>
      <c r="F5" s="52"/>
      <c r="G5" s="50"/>
      <c r="H5" s="52"/>
      <c r="I5" s="128"/>
      <c r="J5" s="127" t="s">
        <v>240</v>
      </c>
      <c r="K5" s="49"/>
      <c r="L5" s="52"/>
      <c r="M5" s="50"/>
      <c r="N5" s="52"/>
      <c r="O5" s="128"/>
      <c r="P5" s="127" t="s">
        <v>240</v>
      </c>
      <c r="Q5" s="49"/>
      <c r="R5" s="52"/>
      <c r="S5" s="50"/>
      <c r="T5" s="52"/>
      <c r="U5" s="128"/>
      <c r="V5" s="29">
        <f>IF(D5="да",1.18,1)</f>
        <v>1</v>
      </c>
    </row>
    <row r="6" spans="1:21" s="39" customFormat="1" ht="20.25">
      <c r="A6" s="90" t="s">
        <v>102</v>
      </c>
      <c r="B6" s="38" t="s">
        <v>220</v>
      </c>
      <c r="C6" s="109"/>
      <c r="D6" s="129">
        <f>C6</f>
        <v>0</v>
      </c>
      <c r="E6" s="48"/>
      <c r="F6" s="48">
        <f>D6</f>
        <v>0</v>
      </c>
      <c r="G6" s="51"/>
      <c r="H6" s="48">
        <f>D6+G6</f>
        <v>0</v>
      </c>
      <c r="I6" s="130">
        <f>D106+H106</f>
        <v>0</v>
      </c>
      <c r="J6" s="129">
        <f>H6</f>
        <v>0</v>
      </c>
      <c r="K6" s="48"/>
      <c r="L6" s="48">
        <f>J6</f>
        <v>0</v>
      </c>
      <c r="M6" s="51"/>
      <c r="N6" s="48">
        <f>J6+M6</f>
        <v>0</v>
      </c>
      <c r="O6" s="130">
        <f>J106+N106</f>
        <v>0</v>
      </c>
      <c r="P6" s="129">
        <f>N6</f>
        <v>0</v>
      </c>
      <c r="Q6" s="48"/>
      <c r="R6" s="48">
        <f>P6</f>
        <v>0</v>
      </c>
      <c r="S6" s="51"/>
      <c r="T6" s="48">
        <f>P6+S6</f>
        <v>0</v>
      </c>
      <c r="U6" s="130">
        <f>P106+T106</f>
        <v>0</v>
      </c>
    </row>
    <row r="7" spans="1:21" ht="20.25">
      <c r="A7" s="91"/>
      <c r="B7" s="15"/>
      <c r="C7" s="110"/>
      <c r="D7" s="131"/>
      <c r="E7" s="53"/>
      <c r="F7" s="53"/>
      <c r="G7" s="50"/>
      <c r="H7" s="53"/>
      <c r="I7" s="132"/>
      <c r="J7" s="131"/>
      <c r="K7" s="53"/>
      <c r="L7" s="53"/>
      <c r="M7" s="50"/>
      <c r="N7" s="53"/>
      <c r="O7" s="132"/>
      <c r="P7" s="131"/>
      <c r="Q7" s="53"/>
      <c r="R7" s="53"/>
      <c r="S7" s="50"/>
      <c r="T7" s="53"/>
      <c r="U7" s="132"/>
    </row>
    <row r="8" spans="1:21" s="39" customFormat="1" ht="20.25">
      <c r="A8" s="90" t="s">
        <v>0</v>
      </c>
      <c r="B8" s="40" t="s">
        <v>117</v>
      </c>
      <c r="C8" s="111">
        <f>C9+C12+C13+C14+C18+C19+C20+C45+C51+C55+C56+C57+C58+C61+C62+C63+C64+C74</f>
        <v>0</v>
      </c>
      <c r="D8" s="129">
        <f>C8</f>
        <v>0</v>
      </c>
      <c r="E8" s="48"/>
      <c r="F8" s="60">
        <f>F9+F12+F13+F14+F18+F19+F20+F45+F51+F55+F56+F57+F58+F61+F62+F63+F64+F74</f>
        <v>0</v>
      </c>
      <c r="G8" s="60">
        <f>G9+G12+G13+G14+G18+G19+G20+G45+G51+G55+G56+G57+G58+G61+G62+G63+G64+G74</f>
        <v>0</v>
      </c>
      <c r="H8" s="60">
        <f>H9+H12+H13+H14+H18+H19+H20+H45+H51+H55+H56+H57+H58+H61+H62+H63+H64+H74</f>
        <v>0</v>
      </c>
      <c r="I8" s="133" t="e">
        <f>I9+I12+I13+I14+I18+I19+I20+I45+I51+I55+I56+I57+I58+I61+I62+I63+I64+I74</f>
        <v>#DIV/0!</v>
      </c>
      <c r="J8" s="133">
        <f>J9+J12+J13+J14+J18+J19+J20+J45+J51+J55+J56+J57+J58+J61+J62+J63+J64+J74</f>
        <v>0</v>
      </c>
      <c r="K8" s="48"/>
      <c r="L8" s="60">
        <f>L9+L12+L13+L14+L18+L19+L20+L45+L51+L55+L56+L57+L58+L61+L62+L63+L64+L74</f>
        <v>0</v>
      </c>
      <c r="M8" s="60">
        <f>M9+M12+M13+M14+M18+M19+M20+M45+M51+M55+M56+M57+M58+M61+M62+M63+M64+M74</f>
        <v>0</v>
      </c>
      <c r="N8" s="60">
        <f>N9+N12+N13+N14+N18+N19+N20+N45+N51+N55+N56+N57+N58+N61+N62+N63+N64+N74</f>
        <v>0</v>
      </c>
      <c r="O8" s="133" t="e">
        <f>O9+O12+O13+O14+O18+O19+O20+O45+O51+O55+O56+O57+O58+O61+O62+O63+O64+O74</f>
        <v>#DIV/0!</v>
      </c>
      <c r="P8" s="133">
        <f>P9+P12+P13+P14+P18+P19+P20+P45+P51+P55+P56+P57+P58+P61+P62+P63+P64+P74</f>
        <v>0</v>
      </c>
      <c r="Q8" s="48"/>
      <c r="R8" s="60">
        <f>R9+R12+R13+R14+R18+R19+R20+R45+R51+R55+R56+R57+R58+R61+R62+R63+R64+R74</f>
        <v>0</v>
      </c>
      <c r="S8" s="60">
        <f>S9+S12+S13+S14+S18+S19+S20+S45+S51+S55+S56+S57+S58+S61+S62+S63+S64+S74</f>
        <v>0</v>
      </c>
      <c r="T8" s="60">
        <f>T9+T12+T13+T14+T18+T19+T20+T45+T51+T55+T56+T57+T58+T61+T62+T63+T64+T74</f>
        <v>0</v>
      </c>
      <c r="U8" s="133" t="e">
        <f>U9+U12+U13+U14+U18+U19+U20+U45+U51+U55+U56+U57+U58+U61+U62+U63+U64+U74</f>
        <v>#DIV/0!</v>
      </c>
    </row>
    <row r="9" spans="1:21" s="39" customFormat="1" ht="20.25">
      <c r="A9" s="90" t="s">
        <v>106</v>
      </c>
      <c r="B9" s="41" t="s">
        <v>118</v>
      </c>
      <c r="C9" s="109"/>
      <c r="D9" s="129">
        <f>C9</f>
        <v>0</v>
      </c>
      <c r="E9" s="48"/>
      <c r="F9" s="60">
        <f>F10+F11</f>
        <v>0</v>
      </c>
      <c r="G9" s="51">
        <f>G10+G11</f>
        <v>0</v>
      </c>
      <c r="H9" s="60">
        <f>H10+H11</f>
        <v>0</v>
      </c>
      <c r="I9" s="133" t="e">
        <f>I10+I11</f>
        <v>#DIV/0!</v>
      </c>
      <c r="J9" s="129">
        <f>H9</f>
        <v>0</v>
      </c>
      <c r="K9" s="48"/>
      <c r="L9" s="60">
        <f>L10+L11</f>
        <v>0</v>
      </c>
      <c r="M9" s="51">
        <f>M10+M11</f>
        <v>0</v>
      </c>
      <c r="N9" s="60">
        <f>N10+N11</f>
        <v>0</v>
      </c>
      <c r="O9" s="133" t="e">
        <f>O10+O11</f>
        <v>#DIV/0!</v>
      </c>
      <c r="P9" s="129">
        <f>N9</f>
        <v>0</v>
      </c>
      <c r="Q9" s="48"/>
      <c r="R9" s="60">
        <f>R10+R11</f>
        <v>0</v>
      </c>
      <c r="S9" s="51">
        <f>S10+S11</f>
        <v>0</v>
      </c>
      <c r="T9" s="60">
        <f>T10+T11</f>
        <v>0</v>
      </c>
      <c r="U9" s="133" t="e">
        <f>U10+U11</f>
        <v>#DIV/0!</v>
      </c>
    </row>
    <row r="10" spans="1:21" ht="20.25">
      <c r="A10" s="91" t="s">
        <v>99</v>
      </c>
      <c r="B10" s="17" t="s">
        <v>119</v>
      </c>
      <c r="C10" s="110"/>
      <c r="D10" s="134">
        <f>C10</f>
        <v>0</v>
      </c>
      <c r="E10" s="49">
        <v>1.11</v>
      </c>
      <c r="F10" s="49">
        <f>D10*E10</f>
        <v>0</v>
      </c>
      <c r="G10" s="50"/>
      <c r="H10" s="49">
        <f>F10+G10</f>
        <v>0</v>
      </c>
      <c r="I10" s="132" t="e">
        <f>D10/$D$6*$D$106+H10/$H$6*$H$106</f>
        <v>#DIV/0!</v>
      </c>
      <c r="J10" s="134">
        <f>H10</f>
        <v>0</v>
      </c>
      <c r="K10" s="49">
        <v>1.125</v>
      </c>
      <c r="L10" s="49">
        <f>J10*K10</f>
        <v>0</v>
      </c>
      <c r="M10" s="50"/>
      <c r="N10" s="49">
        <f>L10+M10</f>
        <v>0</v>
      </c>
      <c r="O10" s="132" t="e">
        <f>J10/$D$6*$D$106+N10/$H$6*$H$106</f>
        <v>#DIV/0!</v>
      </c>
      <c r="P10" s="134">
        <f>N10</f>
        <v>0</v>
      </c>
      <c r="Q10" s="49">
        <v>1.107</v>
      </c>
      <c r="R10" s="49">
        <f>P10*Q10</f>
        <v>0</v>
      </c>
      <c r="S10" s="50"/>
      <c r="T10" s="49">
        <f>R10+S10</f>
        <v>0</v>
      </c>
      <c r="U10" s="132" t="e">
        <f>P10/$D$6*$D$106+T10/$H$6*$H$106</f>
        <v>#DIV/0!</v>
      </c>
    </row>
    <row r="11" spans="1:21" ht="20.25">
      <c r="A11" s="91" t="s">
        <v>100</v>
      </c>
      <c r="B11" s="18" t="s">
        <v>120</v>
      </c>
      <c r="C11" s="110"/>
      <c r="D11" s="134"/>
      <c r="E11" s="49"/>
      <c r="F11" s="49"/>
      <c r="G11" s="50"/>
      <c r="H11" s="49"/>
      <c r="I11" s="132" t="e">
        <f>D11/$D$6*$D$106+H11/$H$6*$H$106</f>
        <v>#DIV/0!</v>
      </c>
      <c r="J11" s="134"/>
      <c r="K11" s="49"/>
      <c r="L11" s="49"/>
      <c r="M11" s="50"/>
      <c r="N11" s="49"/>
      <c r="O11" s="132" t="e">
        <f>J11/$D$6*$D$106+N11/$H$6*$H$106</f>
        <v>#DIV/0!</v>
      </c>
      <c r="P11" s="134"/>
      <c r="Q11" s="49"/>
      <c r="R11" s="49"/>
      <c r="S11" s="50"/>
      <c r="T11" s="49"/>
      <c r="U11" s="132" t="e">
        <f>P11/$D$6*$D$106+T11/$H$6*$H$106</f>
        <v>#DIV/0!</v>
      </c>
    </row>
    <row r="12" spans="1:21" s="39" customFormat="1" ht="20.25">
      <c r="A12" s="90" t="s">
        <v>107</v>
      </c>
      <c r="B12" s="41" t="s">
        <v>121</v>
      </c>
      <c r="C12" s="109"/>
      <c r="D12" s="129">
        <f aca="true" t="shared" si="0" ref="D12:D20">C12</f>
        <v>0</v>
      </c>
      <c r="E12" s="48">
        <v>1.04</v>
      </c>
      <c r="F12" s="48">
        <f>D12*E12</f>
        <v>0</v>
      </c>
      <c r="G12" s="51"/>
      <c r="H12" s="48">
        <f>F12+G12</f>
        <v>0</v>
      </c>
      <c r="I12" s="130" t="e">
        <f>D12/$D$6*$D$106+H12/$H$6*$H$106</f>
        <v>#DIV/0!</v>
      </c>
      <c r="J12" s="129">
        <f aca="true" t="shared" si="1" ref="J12:J19">H12</f>
        <v>0</v>
      </c>
      <c r="K12" s="48">
        <v>1.06</v>
      </c>
      <c r="L12" s="48">
        <f>J12*K12</f>
        <v>0</v>
      </c>
      <c r="M12" s="51"/>
      <c r="N12" s="48">
        <f>L12+M12</f>
        <v>0</v>
      </c>
      <c r="O12" s="130" t="e">
        <f>J12/$D$6*$D$106+N12/$H$6*$H$106</f>
        <v>#DIV/0!</v>
      </c>
      <c r="P12" s="129">
        <f aca="true" t="shared" si="2" ref="P12:P19">N12</f>
        <v>0</v>
      </c>
      <c r="Q12" s="48">
        <v>1.043</v>
      </c>
      <c r="R12" s="48">
        <f>P12*Q12</f>
        <v>0</v>
      </c>
      <c r="S12" s="51"/>
      <c r="T12" s="48">
        <f>R12+S12</f>
        <v>0</v>
      </c>
      <c r="U12" s="130" t="e">
        <f>P12/$D$6*$D$106+T12/$H$6*$H$106</f>
        <v>#DIV/0!</v>
      </c>
    </row>
    <row r="13" spans="1:21" s="39" customFormat="1" ht="20.25">
      <c r="A13" s="90" t="s">
        <v>108</v>
      </c>
      <c r="B13" s="41" t="s">
        <v>97</v>
      </c>
      <c r="C13" s="109"/>
      <c r="D13" s="129">
        <f t="shared" si="0"/>
        <v>0</v>
      </c>
      <c r="E13" s="48">
        <v>1</v>
      </c>
      <c r="F13" s="48">
        <f>D13*E13</f>
        <v>0</v>
      </c>
      <c r="G13" s="51"/>
      <c r="H13" s="48">
        <f>F13+G13</f>
        <v>0</v>
      </c>
      <c r="I13" s="130" t="e">
        <f>D13/$D$6*$D$106+H13/$H$6*$H$106</f>
        <v>#DIV/0!</v>
      </c>
      <c r="J13" s="129">
        <f t="shared" si="1"/>
        <v>0</v>
      </c>
      <c r="K13" s="48">
        <v>1</v>
      </c>
      <c r="L13" s="48">
        <f>J13*K13</f>
        <v>0</v>
      </c>
      <c r="M13" s="51"/>
      <c r="N13" s="48">
        <f>L13+M13</f>
        <v>0</v>
      </c>
      <c r="O13" s="130" t="e">
        <f>J13/$D$6*$D$106+N13/$H$6*$H$106</f>
        <v>#DIV/0!</v>
      </c>
      <c r="P13" s="129">
        <f t="shared" si="2"/>
        <v>0</v>
      </c>
      <c r="Q13" s="48">
        <v>1</v>
      </c>
      <c r="R13" s="48">
        <f>P13*Q13</f>
        <v>0</v>
      </c>
      <c r="S13" s="51"/>
      <c r="T13" s="48">
        <f>R13+S13</f>
        <v>0</v>
      </c>
      <c r="U13" s="130" t="e">
        <f>P13/$D$6*$D$106+T13/$H$6*$H$106</f>
        <v>#DIV/0!</v>
      </c>
    </row>
    <row r="14" spans="1:21" s="39" customFormat="1" ht="20.25">
      <c r="A14" s="90" t="s">
        <v>122</v>
      </c>
      <c r="B14" s="41" t="s">
        <v>123</v>
      </c>
      <c r="C14" s="109"/>
      <c r="D14" s="129">
        <f t="shared" si="0"/>
        <v>0</v>
      </c>
      <c r="E14" s="48">
        <v>1.04</v>
      </c>
      <c r="F14" s="48">
        <f>D14*E14</f>
        <v>0</v>
      </c>
      <c r="G14" s="51"/>
      <c r="H14" s="48">
        <f>F14+G14</f>
        <v>0</v>
      </c>
      <c r="I14" s="130" t="e">
        <f>D14/$D$6*$D$106+H14/$H$6*$H$106</f>
        <v>#DIV/0!</v>
      </c>
      <c r="J14" s="129">
        <f t="shared" si="1"/>
        <v>0</v>
      </c>
      <c r="K14" s="48">
        <v>1.06</v>
      </c>
      <c r="L14" s="48">
        <f>J14*K14</f>
        <v>0</v>
      </c>
      <c r="M14" s="51"/>
      <c r="N14" s="48">
        <f>L14+M14</f>
        <v>0</v>
      </c>
      <c r="O14" s="130" t="e">
        <f>J14/$D$6*$D$106+N14/$H$6*$H$106</f>
        <v>#DIV/0!</v>
      </c>
      <c r="P14" s="129">
        <f t="shared" si="2"/>
        <v>0</v>
      </c>
      <c r="Q14" s="48">
        <v>1.043</v>
      </c>
      <c r="R14" s="48">
        <f>P14*Q14</f>
        <v>0</v>
      </c>
      <c r="S14" s="51"/>
      <c r="T14" s="48">
        <f>R14+S14</f>
        <v>0</v>
      </c>
      <c r="U14" s="130" t="e">
        <f>P14/$D$6*$D$106+T14/$H$6*$H$106</f>
        <v>#DIV/0!</v>
      </c>
    </row>
    <row r="15" spans="1:21" ht="20.25">
      <c r="A15" s="91" t="s">
        <v>20</v>
      </c>
      <c r="B15" s="17" t="s">
        <v>124</v>
      </c>
      <c r="C15" s="110"/>
      <c r="D15" s="134">
        <f t="shared" si="0"/>
        <v>0</v>
      </c>
      <c r="E15" s="49"/>
      <c r="F15" s="49"/>
      <c r="G15" s="50"/>
      <c r="H15" s="49"/>
      <c r="I15" s="132"/>
      <c r="J15" s="134">
        <f t="shared" si="1"/>
        <v>0</v>
      </c>
      <c r="K15" s="49"/>
      <c r="L15" s="49"/>
      <c r="M15" s="50"/>
      <c r="N15" s="49"/>
      <c r="O15" s="132"/>
      <c r="P15" s="134">
        <f t="shared" si="2"/>
        <v>0</v>
      </c>
      <c r="Q15" s="49"/>
      <c r="R15" s="49"/>
      <c r="S15" s="50"/>
      <c r="T15" s="49"/>
      <c r="U15" s="132"/>
    </row>
    <row r="16" spans="1:21" ht="20.25">
      <c r="A16" s="91" t="s">
        <v>21</v>
      </c>
      <c r="B16" s="17" t="s">
        <v>125</v>
      </c>
      <c r="C16" s="110"/>
      <c r="D16" s="134">
        <f t="shared" si="0"/>
        <v>0</v>
      </c>
      <c r="E16" s="49"/>
      <c r="F16" s="49"/>
      <c r="G16" s="50"/>
      <c r="H16" s="49"/>
      <c r="I16" s="132"/>
      <c r="J16" s="134">
        <f t="shared" si="1"/>
        <v>0</v>
      </c>
      <c r="K16" s="49"/>
      <c r="L16" s="49"/>
      <c r="M16" s="50"/>
      <c r="N16" s="49"/>
      <c r="O16" s="132"/>
      <c r="P16" s="134">
        <f t="shared" si="2"/>
        <v>0</v>
      </c>
      <c r="Q16" s="49"/>
      <c r="R16" s="49"/>
      <c r="S16" s="50"/>
      <c r="T16" s="49"/>
      <c r="U16" s="132"/>
    </row>
    <row r="17" spans="1:21" ht="20.25">
      <c r="A17" s="91" t="s">
        <v>22</v>
      </c>
      <c r="B17" s="17" t="s">
        <v>126</v>
      </c>
      <c r="C17" s="110"/>
      <c r="D17" s="134">
        <f t="shared" si="0"/>
        <v>0</v>
      </c>
      <c r="E17" s="49"/>
      <c r="F17" s="49"/>
      <c r="G17" s="50"/>
      <c r="H17" s="49"/>
      <c r="I17" s="132"/>
      <c r="J17" s="134">
        <f t="shared" si="1"/>
        <v>0</v>
      </c>
      <c r="K17" s="49"/>
      <c r="L17" s="49"/>
      <c r="M17" s="50"/>
      <c r="N17" s="49"/>
      <c r="O17" s="132"/>
      <c r="P17" s="134">
        <f t="shared" si="2"/>
        <v>0</v>
      </c>
      <c r="Q17" s="49"/>
      <c r="R17" s="49"/>
      <c r="S17" s="50"/>
      <c r="T17" s="49"/>
      <c r="U17" s="132"/>
    </row>
    <row r="18" spans="1:21" s="39" customFormat="1" ht="20.25">
      <c r="A18" s="90" t="s">
        <v>127</v>
      </c>
      <c r="B18" s="41" t="s">
        <v>128</v>
      </c>
      <c r="C18" s="109"/>
      <c r="D18" s="129">
        <f t="shared" si="0"/>
        <v>0</v>
      </c>
      <c r="E18" s="48">
        <v>1.04</v>
      </c>
      <c r="F18" s="48">
        <f>D18*E18</f>
        <v>0</v>
      </c>
      <c r="G18" s="51"/>
      <c r="H18" s="48">
        <f>F18+G18</f>
        <v>0</v>
      </c>
      <c r="I18" s="130" t="e">
        <f>D18/$D$6*$D$106+H18/$H$6*$H$106</f>
        <v>#DIV/0!</v>
      </c>
      <c r="J18" s="129">
        <f t="shared" si="1"/>
        <v>0</v>
      </c>
      <c r="K18" s="48">
        <v>1.06</v>
      </c>
      <c r="L18" s="48">
        <f>J18*K18</f>
        <v>0</v>
      </c>
      <c r="M18" s="51"/>
      <c r="N18" s="48">
        <f>L18+M18</f>
        <v>0</v>
      </c>
      <c r="O18" s="130" t="e">
        <f>J18/$D$6*$D$106+N18/$H$6*$H$106</f>
        <v>#DIV/0!</v>
      </c>
      <c r="P18" s="129">
        <f t="shared" si="2"/>
        <v>0</v>
      </c>
      <c r="Q18" s="48">
        <v>1.043</v>
      </c>
      <c r="R18" s="48">
        <f>P18*Q18</f>
        <v>0</v>
      </c>
      <c r="S18" s="51"/>
      <c r="T18" s="48">
        <f>R18+S18</f>
        <v>0</v>
      </c>
      <c r="U18" s="130" t="e">
        <f>P18/$D$6*$D$106+T18/$H$6*$H$106</f>
        <v>#DIV/0!</v>
      </c>
    </row>
    <row r="19" spans="1:21" s="39" customFormat="1" ht="20.25">
      <c r="A19" s="90" t="s">
        <v>129</v>
      </c>
      <c r="B19" s="41" t="s">
        <v>130</v>
      </c>
      <c r="C19" s="109"/>
      <c r="D19" s="129">
        <f t="shared" si="0"/>
        <v>0</v>
      </c>
      <c r="E19" s="48">
        <v>1.04</v>
      </c>
      <c r="F19" s="48">
        <f>D19*E19</f>
        <v>0</v>
      </c>
      <c r="G19" s="51"/>
      <c r="H19" s="48">
        <f>F19+G19</f>
        <v>0</v>
      </c>
      <c r="I19" s="130" t="e">
        <f>D19/$D$6*$D$106+H19/$H$6*$H$106</f>
        <v>#DIV/0!</v>
      </c>
      <c r="J19" s="129">
        <f t="shared" si="1"/>
        <v>0</v>
      </c>
      <c r="K19" s="48">
        <v>1.06</v>
      </c>
      <c r="L19" s="48">
        <f>J19*K19</f>
        <v>0</v>
      </c>
      <c r="M19" s="51"/>
      <c r="N19" s="48">
        <f>L19+M19</f>
        <v>0</v>
      </c>
      <c r="O19" s="130" t="e">
        <f>J19/$D$6*$D$106+N19/$H$6*$H$106</f>
        <v>#DIV/0!</v>
      </c>
      <c r="P19" s="129">
        <f t="shared" si="2"/>
        <v>0</v>
      </c>
      <c r="Q19" s="48">
        <v>1.043</v>
      </c>
      <c r="R19" s="48">
        <f>P19*Q19</f>
        <v>0</v>
      </c>
      <c r="S19" s="51"/>
      <c r="T19" s="48">
        <f>R19+S19</f>
        <v>0</v>
      </c>
      <c r="U19" s="130" t="e">
        <f>P19/$D$6*$D$106+T19/$H$6*$H$106</f>
        <v>#DIV/0!</v>
      </c>
    </row>
    <row r="20" spans="1:21" s="39" customFormat="1" ht="20.25">
      <c r="A20" s="90" t="s">
        <v>131</v>
      </c>
      <c r="B20" s="41" t="s">
        <v>132</v>
      </c>
      <c r="C20" s="109"/>
      <c r="D20" s="129">
        <f t="shared" si="0"/>
        <v>0</v>
      </c>
      <c r="E20" s="48">
        <v>1.053</v>
      </c>
      <c r="F20" s="48">
        <f>F24+F36+F30+F39+F42</f>
        <v>0</v>
      </c>
      <c r="G20" s="48">
        <f>G24+G36+G30+G39+G42</f>
        <v>0</v>
      </c>
      <c r="H20" s="48">
        <f>H24+H36+H30+H39+H42</f>
        <v>0</v>
      </c>
      <c r="I20" s="130" t="e">
        <f>I24+I36+I30+I39+I42</f>
        <v>#DIV/0!</v>
      </c>
      <c r="J20" s="48">
        <f>J24+J36+J30+J39+J42</f>
        <v>0</v>
      </c>
      <c r="K20" s="48">
        <v>1.05</v>
      </c>
      <c r="L20" s="48">
        <f>L24+L36+L30+L39+L42</f>
        <v>0</v>
      </c>
      <c r="M20" s="48">
        <f>M24+M36+M30+M39+M42</f>
        <v>0</v>
      </c>
      <c r="N20" s="48">
        <f>N24+N36+N30+N39+N42</f>
        <v>0</v>
      </c>
      <c r="O20" s="130" t="e">
        <f>O24+O36+O30+O39+O42</f>
        <v>#DIV/0!</v>
      </c>
      <c r="P20" s="48">
        <f>P24+P36+P30+P39+P42</f>
        <v>0</v>
      </c>
      <c r="Q20" s="48">
        <v>1.05</v>
      </c>
      <c r="R20" s="48">
        <f>R24+R36+R30+R39+R42</f>
        <v>0</v>
      </c>
      <c r="S20" s="48">
        <f>S24+S36+S30+S39+S42</f>
        <v>0</v>
      </c>
      <c r="T20" s="48">
        <f>T24+T36+T30+T39+T42</f>
        <v>0</v>
      </c>
      <c r="U20" s="130" t="e">
        <f>U24+U36+U30+U39+U42</f>
        <v>#DIV/0!</v>
      </c>
    </row>
    <row r="21" spans="1:21" ht="31.5" hidden="1">
      <c r="A21" s="92" t="s">
        <v>78</v>
      </c>
      <c r="B21" s="19" t="s">
        <v>115</v>
      </c>
      <c r="C21" s="110"/>
      <c r="D21" s="134"/>
      <c r="E21" s="49"/>
      <c r="F21" s="49"/>
      <c r="G21" s="50"/>
      <c r="H21" s="49"/>
      <c r="I21" s="132"/>
      <c r="J21" s="134"/>
      <c r="K21" s="49"/>
      <c r="L21" s="49"/>
      <c r="M21" s="50"/>
      <c r="N21" s="49"/>
      <c r="O21" s="132"/>
      <c r="P21" s="134"/>
      <c r="Q21" s="49"/>
      <c r="R21" s="49"/>
      <c r="S21" s="50"/>
      <c r="T21" s="49"/>
      <c r="U21" s="132"/>
    </row>
    <row r="22" spans="1:21" ht="31.5" hidden="1">
      <c r="A22" s="92" t="s">
        <v>79</v>
      </c>
      <c r="B22" s="19" t="s">
        <v>116</v>
      </c>
      <c r="C22" s="110"/>
      <c r="D22" s="134"/>
      <c r="E22" s="49"/>
      <c r="F22" s="49"/>
      <c r="G22" s="50"/>
      <c r="H22" s="49"/>
      <c r="I22" s="132"/>
      <c r="J22" s="134"/>
      <c r="K22" s="49"/>
      <c r="L22" s="49"/>
      <c r="M22" s="50"/>
      <c r="N22" s="49"/>
      <c r="O22" s="132"/>
      <c r="P22" s="134"/>
      <c r="Q22" s="49"/>
      <c r="R22" s="49"/>
      <c r="S22" s="50"/>
      <c r="T22" s="49"/>
      <c r="U22" s="132"/>
    </row>
    <row r="23" spans="1:21" ht="31.5" hidden="1">
      <c r="A23" s="92" t="s">
        <v>80</v>
      </c>
      <c r="B23" s="19" t="s">
        <v>112</v>
      </c>
      <c r="C23" s="110"/>
      <c r="D23" s="134"/>
      <c r="E23" s="49"/>
      <c r="F23" s="49"/>
      <c r="G23" s="50"/>
      <c r="H23" s="49"/>
      <c r="I23" s="132"/>
      <c r="J23" s="134"/>
      <c r="K23" s="49"/>
      <c r="L23" s="49"/>
      <c r="M23" s="50"/>
      <c r="N23" s="49"/>
      <c r="O23" s="132"/>
      <c r="P23" s="134"/>
      <c r="Q23" s="49"/>
      <c r="R23" s="49"/>
      <c r="S23" s="50"/>
      <c r="T23" s="49"/>
      <c r="U23" s="132"/>
    </row>
    <row r="24" spans="1:21" ht="31.5">
      <c r="A24" s="89" t="s">
        <v>133</v>
      </c>
      <c r="B24" s="20" t="s">
        <v>24</v>
      </c>
      <c r="C24" s="110"/>
      <c r="D24" s="134">
        <f>C24</f>
        <v>0</v>
      </c>
      <c r="E24" s="49">
        <v>1.053</v>
      </c>
      <c r="F24" s="49">
        <f>D24*E24</f>
        <v>0</v>
      </c>
      <c r="G24" s="50"/>
      <c r="H24" s="49">
        <f>F24+G24</f>
        <v>0</v>
      </c>
      <c r="I24" s="132" t="e">
        <f>D24/$D$6*$D$106+H24/$H$6*$H$106</f>
        <v>#DIV/0!</v>
      </c>
      <c r="J24" s="134">
        <f>H24</f>
        <v>0</v>
      </c>
      <c r="K24" s="49">
        <v>1.05</v>
      </c>
      <c r="L24" s="49">
        <f>J24*K24</f>
        <v>0</v>
      </c>
      <c r="M24" s="50"/>
      <c r="N24" s="49">
        <f>L24+M24</f>
        <v>0</v>
      </c>
      <c r="O24" s="132" t="e">
        <f>J24/$D$6*$D$106+N24/$H$6*$H$106</f>
        <v>#DIV/0!</v>
      </c>
      <c r="P24" s="134">
        <f>N24</f>
        <v>0</v>
      </c>
      <c r="Q24" s="49">
        <v>1.05</v>
      </c>
      <c r="R24" s="49">
        <f>P24*Q24</f>
        <v>0</v>
      </c>
      <c r="S24" s="50"/>
      <c r="T24" s="49">
        <f>R24+S24</f>
        <v>0</v>
      </c>
      <c r="U24" s="132" t="e">
        <f>P24/$D$6*$D$106+T24/$H$6*$H$106</f>
        <v>#DIV/0!</v>
      </c>
    </row>
    <row r="25" spans="1:21" ht="31.5">
      <c r="A25" s="89" t="s">
        <v>134</v>
      </c>
      <c r="B25" s="21" t="s">
        <v>25</v>
      </c>
      <c r="C25" s="112"/>
      <c r="D25" s="134"/>
      <c r="E25" s="49"/>
      <c r="F25" s="49"/>
      <c r="G25" s="50"/>
      <c r="H25" s="49"/>
      <c r="I25" s="132"/>
      <c r="J25" s="134"/>
      <c r="K25" s="49"/>
      <c r="L25" s="49"/>
      <c r="M25" s="50"/>
      <c r="N25" s="49"/>
      <c r="O25" s="132"/>
      <c r="P25" s="134"/>
      <c r="Q25" s="49"/>
      <c r="R25" s="49"/>
      <c r="S25" s="50"/>
      <c r="T25" s="49"/>
      <c r="U25" s="132"/>
    </row>
    <row r="26" spans="1:21" ht="47.25">
      <c r="A26" s="89" t="s">
        <v>135</v>
      </c>
      <c r="B26" s="21" t="s">
        <v>26</v>
      </c>
      <c r="C26" s="110"/>
      <c r="D26" s="134"/>
      <c r="E26" s="49"/>
      <c r="F26" s="49"/>
      <c r="G26" s="50"/>
      <c r="H26" s="49"/>
      <c r="I26" s="132"/>
      <c r="J26" s="134"/>
      <c r="K26" s="49"/>
      <c r="L26" s="49"/>
      <c r="M26" s="50"/>
      <c r="N26" s="49"/>
      <c r="O26" s="132"/>
      <c r="P26" s="134"/>
      <c r="Q26" s="49"/>
      <c r="R26" s="49"/>
      <c r="S26" s="50"/>
      <c r="T26" s="49"/>
      <c r="U26" s="132"/>
    </row>
    <row r="27" spans="1:21" ht="20.25" hidden="1">
      <c r="A27" s="89" t="s">
        <v>81</v>
      </c>
      <c r="B27" s="19" t="s">
        <v>111</v>
      </c>
      <c r="C27" s="110"/>
      <c r="D27" s="134"/>
      <c r="E27" s="49"/>
      <c r="F27" s="49"/>
      <c r="G27" s="50"/>
      <c r="H27" s="49"/>
      <c r="I27" s="132"/>
      <c r="J27" s="134"/>
      <c r="K27" s="49"/>
      <c r="L27" s="49"/>
      <c r="M27" s="50"/>
      <c r="N27" s="49"/>
      <c r="O27" s="132"/>
      <c r="P27" s="134"/>
      <c r="Q27" s="49"/>
      <c r="R27" s="49"/>
      <c r="S27" s="50"/>
      <c r="T27" s="49"/>
      <c r="U27" s="132"/>
    </row>
    <row r="28" spans="1:21" ht="31.5" hidden="1">
      <c r="A28" s="89" t="s">
        <v>82</v>
      </c>
      <c r="B28" s="19" t="s">
        <v>113</v>
      </c>
      <c r="C28" s="110"/>
      <c r="D28" s="134"/>
      <c r="E28" s="49"/>
      <c r="F28" s="49"/>
      <c r="G28" s="50"/>
      <c r="H28" s="49"/>
      <c r="I28" s="132"/>
      <c r="J28" s="134"/>
      <c r="K28" s="49"/>
      <c r="L28" s="49"/>
      <c r="M28" s="50"/>
      <c r="N28" s="49"/>
      <c r="O28" s="132"/>
      <c r="P28" s="134"/>
      <c r="Q28" s="49"/>
      <c r="R28" s="49"/>
      <c r="S28" s="50"/>
      <c r="T28" s="49"/>
      <c r="U28" s="132"/>
    </row>
    <row r="29" spans="1:21" ht="31.5" hidden="1">
      <c r="A29" s="89" t="s">
        <v>83</v>
      </c>
      <c r="B29" s="19" t="s">
        <v>114</v>
      </c>
      <c r="C29" s="110"/>
      <c r="D29" s="134"/>
      <c r="E29" s="49"/>
      <c r="F29" s="49"/>
      <c r="G29" s="50"/>
      <c r="H29" s="49"/>
      <c r="I29" s="132"/>
      <c r="J29" s="134"/>
      <c r="K29" s="49"/>
      <c r="L29" s="49"/>
      <c r="M29" s="50"/>
      <c r="N29" s="49"/>
      <c r="O29" s="132"/>
      <c r="P29" s="134"/>
      <c r="Q29" s="49"/>
      <c r="R29" s="49"/>
      <c r="S29" s="50"/>
      <c r="T29" s="49"/>
      <c r="U29" s="132"/>
    </row>
    <row r="30" spans="1:21" ht="20.25">
      <c r="A30" s="89" t="s">
        <v>136</v>
      </c>
      <c r="B30" s="20" t="s">
        <v>27</v>
      </c>
      <c r="C30" s="110"/>
      <c r="D30" s="134">
        <f>C30</f>
        <v>0</v>
      </c>
      <c r="E30" s="49">
        <v>1.053</v>
      </c>
      <c r="F30" s="49">
        <f>D30*E30</f>
        <v>0</v>
      </c>
      <c r="G30" s="50"/>
      <c r="H30" s="49">
        <f>F30+G30</f>
        <v>0</v>
      </c>
      <c r="I30" s="132" t="e">
        <f>D30/$D$6*$D$106+H30/$H$6*$H$106</f>
        <v>#DIV/0!</v>
      </c>
      <c r="J30" s="134">
        <f>H30</f>
        <v>0</v>
      </c>
      <c r="K30" s="49">
        <v>1.05</v>
      </c>
      <c r="L30" s="49">
        <f>J30*K30</f>
        <v>0</v>
      </c>
      <c r="M30" s="50"/>
      <c r="N30" s="49">
        <f>L30+M30</f>
        <v>0</v>
      </c>
      <c r="O30" s="132" t="e">
        <f>J30/$D$6*$D$106+N30/$H$6*$H$106</f>
        <v>#DIV/0!</v>
      </c>
      <c r="P30" s="134">
        <f>N30</f>
        <v>0</v>
      </c>
      <c r="Q30" s="49">
        <v>1.05</v>
      </c>
      <c r="R30" s="49">
        <f>P30*Q30</f>
        <v>0</v>
      </c>
      <c r="S30" s="50"/>
      <c r="T30" s="49">
        <f>R30+S30</f>
        <v>0</v>
      </c>
      <c r="U30" s="132" t="e">
        <f>P30/$D$6*$D$106+T30/$H$6*$H$106</f>
        <v>#DIV/0!</v>
      </c>
    </row>
    <row r="31" spans="1:21" ht="31.5">
      <c r="A31" s="89" t="s">
        <v>137</v>
      </c>
      <c r="B31" s="22" t="s">
        <v>28</v>
      </c>
      <c r="C31" s="112"/>
      <c r="D31" s="134"/>
      <c r="E31" s="49"/>
      <c r="F31" s="49"/>
      <c r="G31" s="50"/>
      <c r="H31" s="49"/>
      <c r="I31" s="132"/>
      <c r="J31" s="134"/>
      <c r="K31" s="49"/>
      <c r="L31" s="49"/>
      <c r="M31" s="50"/>
      <c r="N31" s="49"/>
      <c r="O31" s="132"/>
      <c r="P31" s="134"/>
      <c r="Q31" s="49"/>
      <c r="R31" s="49"/>
      <c r="S31" s="50"/>
      <c r="T31" s="49"/>
      <c r="U31" s="132"/>
    </row>
    <row r="32" spans="1:21" ht="47.25">
      <c r="A32" s="89" t="s">
        <v>138</v>
      </c>
      <c r="B32" s="22" t="s">
        <v>29</v>
      </c>
      <c r="C32" s="110"/>
      <c r="D32" s="134"/>
      <c r="E32" s="49"/>
      <c r="F32" s="49"/>
      <c r="G32" s="50"/>
      <c r="H32" s="49"/>
      <c r="I32" s="132"/>
      <c r="J32" s="134"/>
      <c r="K32" s="49"/>
      <c r="L32" s="49"/>
      <c r="M32" s="50"/>
      <c r="N32" s="49"/>
      <c r="O32" s="132"/>
      <c r="P32" s="134"/>
      <c r="Q32" s="49"/>
      <c r="R32" s="49"/>
      <c r="S32" s="50"/>
      <c r="T32" s="49"/>
      <c r="U32" s="132"/>
    </row>
    <row r="33" spans="1:21" ht="20.25" hidden="1">
      <c r="A33" s="89" t="s">
        <v>84</v>
      </c>
      <c r="B33" s="19" t="s">
        <v>111</v>
      </c>
      <c r="C33" s="110"/>
      <c r="D33" s="134"/>
      <c r="E33" s="49"/>
      <c r="F33" s="49">
        <f>C33*E33</f>
        <v>0</v>
      </c>
      <c r="G33" s="50"/>
      <c r="H33" s="49"/>
      <c r="I33" s="132"/>
      <c r="J33" s="134"/>
      <c r="K33" s="49"/>
      <c r="L33" s="49">
        <f>I33*K33</f>
        <v>0</v>
      </c>
      <c r="M33" s="50"/>
      <c r="N33" s="49"/>
      <c r="O33" s="132"/>
      <c r="P33" s="134"/>
      <c r="Q33" s="49"/>
      <c r="R33" s="49">
        <f>O33*Q33</f>
        <v>0</v>
      </c>
      <c r="S33" s="50"/>
      <c r="T33" s="49"/>
      <c r="U33" s="132"/>
    </row>
    <row r="34" spans="1:21" ht="31.5" hidden="1">
      <c r="A34" s="89" t="s">
        <v>85</v>
      </c>
      <c r="B34" s="19" t="s">
        <v>113</v>
      </c>
      <c r="C34" s="110"/>
      <c r="D34" s="134"/>
      <c r="E34" s="49"/>
      <c r="F34" s="49"/>
      <c r="G34" s="50"/>
      <c r="H34" s="49"/>
      <c r="I34" s="132"/>
      <c r="J34" s="134"/>
      <c r="K34" s="49"/>
      <c r="L34" s="49"/>
      <c r="M34" s="50"/>
      <c r="N34" s="49"/>
      <c r="O34" s="132"/>
      <c r="P34" s="134"/>
      <c r="Q34" s="49"/>
      <c r="R34" s="49"/>
      <c r="S34" s="50"/>
      <c r="T34" s="49"/>
      <c r="U34" s="132"/>
    </row>
    <row r="35" spans="1:21" ht="31.5" hidden="1">
      <c r="A35" s="89" t="s">
        <v>86</v>
      </c>
      <c r="B35" s="19" t="s">
        <v>114</v>
      </c>
      <c r="C35" s="110"/>
      <c r="D35" s="134"/>
      <c r="E35" s="49"/>
      <c r="F35" s="49"/>
      <c r="G35" s="50"/>
      <c r="H35" s="49"/>
      <c r="I35" s="132"/>
      <c r="J35" s="134"/>
      <c r="K35" s="49"/>
      <c r="L35" s="49"/>
      <c r="M35" s="50"/>
      <c r="N35" s="49"/>
      <c r="O35" s="132"/>
      <c r="P35" s="134"/>
      <c r="Q35" s="49"/>
      <c r="R35" s="49"/>
      <c r="S35" s="50"/>
      <c r="T35" s="49"/>
      <c r="U35" s="132"/>
    </row>
    <row r="36" spans="1:21" ht="20.25">
      <c r="A36" s="89" t="s">
        <v>139</v>
      </c>
      <c r="B36" s="20" t="s">
        <v>30</v>
      </c>
      <c r="C36" s="110"/>
      <c r="D36" s="134">
        <f>C36</f>
        <v>0</v>
      </c>
      <c r="E36" s="49">
        <v>1.053</v>
      </c>
      <c r="F36" s="49">
        <f>D36*E36</f>
        <v>0</v>
      </c>
      <c r="G36" s="50"/>
      <c r="H36" s="49">
        <f>F36+G36</f>
        <v>0</v>
      </c>
      <c r="I36" s="132" t="e">
        <f>D36/$D$6*$D$106+H36/$H$6*$H$106</f>
        <v>#DIV/0!</v>
      </c>
      <c r="J36" s="134">
        <f>H36</f>
        <v>0</v>
      </c>
      <c r="K36" s="49">
        <v>1.05</v>
      </c>
      <c r="L36" s="49">
        <f>J36*K36</f>
        <v>0</v>
      </c>
      <c r="M36" s="50"/>
      <c r="N36" s="49">
        <f>L36+M36</f>
        <v>0</v>
      </c>
      <c r="O36" s="132" t="e">
        <f>J36/$D$6*$D$106+N36/$H$6*$H$106</f>
        <v>#DIV/0!</v>
      </c>
      <c r="P36" s="134">
        <f>N36</f>
        <v>0</v>
      </c>
      <c r="Q36" s="49">
        <v>1.05</v>
      </c>
      <c r="R36" s="49">
        <f>P36*Q36</f>
        <v>0</v>
      </c>
      <c r="S36" s="50"/>
      <c r="T36" s="49">
        <f>R36+S36</f>
        <v>0</v>
      </c>
      <c r="U36" s="132" t="e">
        <f>P36/$D$6*$D$106+T36/$H$6*$H$106</f>
        <v>#DIV/0!</v>
      </c>
    </row>
    <row r="37" spans="1:21" ht="31.5">
      <c r="A37" s="89" t="s">
        <v>140</v>
      </c>
      <c r="B37" s="22" t="s">
        <v>31</v>
      </c>
      <c r="C37" s="112"/>
      <c r="D37" s="134"/>
      <c r="E37" s="54"/>
      <c r="F37" s="49"/>
      <c r="G37" s="50"/>
      <c r="H37" s="49"/>
      <c r="I37" s="132"/>
      <c r="J37" s="134"/>
      <c r="K37" s="54"/>
      <c r="L37" s="49"/>
      <c r="M37" s="50"/>
      <c r="N37" s="49"/>
      <c r="O37" s="132"/>
      <c r="P37" s="134"/>
      <c r="Q37" s="54"/>
      <c r="R37" s="49"/>
      <c r="S37" s="50"/>
      <c r="T37" s="49"/>
      <c r="U37" s="132"/>
    </row>
    <row r="38" spans="1:21" ht="31.5">
      <c r="A38" s="89" t="s">
        <v>141</v>
      </c>
      <c r="B38" s="22" t="s">
        <v>32</v>
      </c>
      <c r="C38" s="110"/>
      <c r="D38" s="134"/>
      <c r="E38" s="54"/>
      <c r="F38" s="49"/>
      <c r="G38" s="50"/>
      <c r="H38" s="49"/>
      <c r="I38" s="132"/>
      <c r="J38" s="134"/>
      <c r="K38" s="54"/>
      <c r="L38" s="49"/>
      <c r="M38" s="50"/>
      <c r="N38" s="49"/>
      <c r="O38" s="132"/>
      <c r="P38" s="134"/>
      <c r="Q38" s="54"/>
      <c r="R38" s="49"/>
      <c r="S38" s="50"/>
      <c r="T38" s="49"/>
      <c r="U38" s="132"/>
    </row>
    <row r="39" spans="1:21" ht="20.25">
      <c r="A39" s="89" t="s">
        <v>142</v>
      </c>
      <c r="B39" s="20" t="s">
        <v>33</v>
      </c>
      <c r="C39" s="110"/>
      <c r="D39" s="134">
        <f>C39</f>
        <v>0</v>
      </c>
      <c r="E39" s="49">
        <v>1.053</v>
      </c>
      <c r="F39" s="49">
        <f>D39*E39</f>
        <v>0</v>
      </c>
      <c r="G39" s="50"/>
      <c r="H39" s="49">
        <f>F39+G39</f>
        <v>0</v>
      </c>
      <c r="I39" s="132" t="e">
        <f>D39/$D$6*$D$106+H39/$H$6*$H$106</f>
        <v>#DIV/0!</v>
      </c>
      <c r="J39" s="134">
        <f>H39</f>
        <v>0</v>
      </c>
      <c r="K39" s="49">
        <v>1.05</v>
      </c>
      <c r="L39" s="49">
        <f>J39*K39</f>
        <v>0</v>
      </c>
      <c r="M39" s="50"/>
      <c r="N39" s="49">
        <f>L39+M39</f>
        <v>0</v>
      </c>
      <c r="O39" s="132" t="e">
        <f>J39/$D$6*$D$106+N39/$H$6*$H$106</f>
        <v>#DIV/0!</v>
      </c>
      <c r="P39" s="134">
        <f>N39</f>
        <v>0</v>
      </c>
      <c r="Q39" s="49">
        <v>1.05</v>
      </c>
      <c r="R39" s="49">
        <f>P39*Q39</f>
        <v>0</v>
      </c>
      <c r="S39" s="50"/>
      <c r="T39" s="49">
        <f>R39+S39</f>
        <v>0</v>
      </c>
      <c r="U39" s="132" t="e">
        <f>P39/$D$6*$D$106+T39/$H$6*$H$106</f>
        <v>#DIV/0!</v>
      </c>
    </row>
    <row r="40" spans="1:21" ht="20.25">
      <c r="A40" s="89" t="s">
        <v>143</v>
      </c>
      <c r="B40" s="22" t="s">
        <v>34</v>
      </c>
      <c r="C40" s="112"/>
      <c r="D40" s="134"/>
      <c r="E40" s="54"/>
      <c r="F40" s="49"/>
      <c r="G40" s="50"/>
      <c r="H40" s="49"/>
      <c r="I40" s="132"/>
      <c r="J40" s="134"/>
      <c r="K40" s="54"/>
      <c r="L40" s="49"/>
      <c r="M40" s="50"/>
      <c r="N40" s="49"/>
      <c r="O40" s="132"/>
      <c r="P40" s="134"/>
      <c r="Q40" s="54"/>
      <c r="R40" s="49"/>
      <c r="S40" s="50"/>
      <c r="T40" s="49"/>
      <c r="U40" s="132"/>
    </row>
    <row r="41" spans="1:21" ht="31.5">
      <c r="A41" s="89" t="s">
        <v>144</v>
      </c>
      <c r="B41" s="21" t="s">
        <v>35</v>
      </c>
      <c r="C41" s="110"/>
      <c r="D41" s="134"/>
      <c r="E41" s="54"/>
      <c r="F41" s="49"/>
      <c r="G41" s="50"/>
      <c r="H41" s="49"/>
      <c r="I41" s="132"/>
      <c r="J41" s="134"/>
      <c r="K41" s="54"/>
      <c r="L41" s="49"/>
      <c r="M41" s="50"/>
      <c r="N41" s="49"/>
      <c r="O41" s="132"/>
      <c r="P41" s="134"/>
      <c r="Q41" s="54"/>
      <c r="R41" s="49"/>
      <c r="S41" s="50"/>
      <c r="T41" s="49"/>
      <c r="U41" s="132"/>
    </row>
    <row r="42" spans="1:21" ht="31.5">
      <c r="A42" s="89" t="s">
        <v>145</v>
      </c>
      <c r="B42" s="20" t="s">
        <v>36</v>
      </c>
      <c r="C42" s="110"/>
      <c r="D42" s="134">
        <f>C42</f>
        <v>0</v>
      </c>
      <c r="E42" s="49">
        <v>1.053</v>
      </c>
      <c r="F42" s="49">
        <f>D42*E42</f>
        <v>0</v>
      </c>
      <c r="G42" s="50"/>
      <c r="H42" s="49">
        <f>F42+G42</f>
        <v>0</v>
      </c>
      <c r="I42" s="132" t="e">
        <f>D42/$D$6*$D$106+H42/$H$6*$H$106</f>
        <v>#DIV/0!</v>
      </c>
      <c r="J42" s="134">
        <f>H42</f>
        <v>0</v>
      </c>
      <c r="K42" s="49">
        <v>1.05</v>
      </c>
      <c r="L42" s="49">
        <f>J42*K42</f>
        <v>0</v>
      </c>
      <c r="M42" s="50"/>
      <c r="N42" s="49">
        <f>L42+M42</f>
        <v>0</v>
      </c>
      <c r="O42" s="132" t="e">
        <f>J42/$D$6*$D$106+N42/$H$6*$H$106</f>
        <v>#DIV/0!</v>
      </c>
      <c r="P42" s="134">
        <f>N42</f>
        <v>0</v>
      </c>
      <c r="Q42" s="49">
        <v>1.05</v>
      </c>
      <c r="R42" s="49">
        <f>P42*Q42</f>
        <v>0</v>
      </c>
      <c r="S42" s="50"/>
      <c r="T42" s="49">
        <f>R42+S42</f>
        <v>0</v>
      </c>
      <c r="U42" s="132" t="e">
        <f>P42/$D$6*$D$106+T42/$H$6*$H$106</f>
        <v>#DIV/0!</v>
      </c>
    </row>
    <row r="43" spans="1:21" ht="20.25">
      <c r="A43" s="89" t="s">
        <v>146</v>
      </c>
      <c r="B43" s="22" t="s">
        <v>37</v>
      </c>
      <c r="C43" s="112"/>
      <c r="D43" s="134"/>
      <c r="E43" s="49"/>
      <c r="F43" s="49"/>
      <c r="G43" s="50"/>
      <c r="H43" s="49"/>
      <c r="I43" s="132"/>
      <c r="J43" s="134"/>
      <c r="K43" s="49"/>
      <c r="L43" s="49"/>
      <c r="M43" s="50"/>
      <c r="N43" s="49"/>
      <c r="O43" s="132"/>
      <c r="P43" s="134"/>
      <c r="Q43" s="49"/>
      <c r="R43" s="49"/>
      <c r="S43" s="50"/>
      <c r="T43" s="49"/>
      <c r="U43" s="132"/>
    </row>
    <row r="44" spans="1:21" ht="31.5">
      <c r="A44" s="89" t="s">
        <v>147</v>
      </c>
      <c r="B44" s="21" t="s">
        <v>38</v>
      </c>
      <c r="C44" s="110"/>
      <c r="D44" s="134"/>
      <c r="E44" s="54"/>
      <c r="F44" s="49"/>
      <c r="G44" s="50"/>
      <c r="H44" s="49"/>
      <c r="I44" s="132"/>
      <c r="J44" s="134"/>
      <c r="K44" s="54"/>
      <c r="L44" s="49"/>
      <c r="M44" s="50"/>
      <c r="N44" s="49"/>
      <c r="O44" s="132"/>
      <c r="P44" s="134"/>
      <c r="Q44" s="54"/>
      <c r="R44" s="49"/>
      <c r="S44" s="50"/>
      <c r="T44" s="49"/>
      <c r="U44" s="132"/>
    </row>
    <row r="45" spans="1:21" s="39" customFormat="1" ht="31.5">
      <c r="A45" s="90" t="s">
        <v>148</v>
      </c>
      <c r="B45" s="42" t="s">
        <v>149</v>
      </c>
      <c r="C45" s="109"/>
      <c r="D45" s="129">
        <f aca="true" t="shared" si="3" ref="D45:D51">C45</f>
        <v>0</v>
      </c>
      <c r="E45" s="80">
        <v>0.302</v>
      </c>
      <c r="F45" s="48">
        <f>F46+F47+F48+F49+F50</f>
        <v>0</v>
      </c>
      <c r="G45" s="48">
        <f>G46+G47+G48+G49+G50</f>
        <v>0</v>
      </c>
      <c r="H45" s="48">
        <f>H46+H47+H48+H49+H50</f>
        <v>0</v>
      </c>
      <c r="I45" s="130" t="e">
        <f>I46+I47+I48+I49+I50</f>
        <v>#DIV/0!</v>
      </c>
      <c r="J45" s="48">
        <f>J46+J47+J48+J49+J50</f>
        <v>0</v>
      </c>
      <c r="K45" s="80">
        <v>0.302</v>
      </c>
      <c r="L45" s="48">
        <f>L46+L47+L48+L49+L50</f>
        <v>0</v>
      </c>
      <c r="M45" s="48">
        <f>M46+M47+M48+M49+M50</f>
        <v>0</v>
      </c>
      <c r="N45" s="48">
        <f>N46+N47+N48+N49+N50</f>
        <v>0</v>
      </c>
      <c r="O45" s="130" t="e">
        <f>O46+O47+O48+O49+O50</f>
        <v>#DIV/0!</v>
      </c>
      <c r="P45" s="48">
        <f>P46+P47+P48+P49+P50</f>
        <v>0</v>
      </c>
      <c r="Q45" s="80">
        <v>0.302</v>
      </c>
      <c r="R45" s="48">
        <f>R46+R47+R48+R49+R50</f>
        <v>0</v>
      </c>
      <c r="S45" s="48">
        <f>S46+S47+S48+S49+S50</f>
        <v>0</v>
      </c>
      <c r="T45" s="48">
        <f>T46+T47+T48+T49+T50</f>
        <v>0</v>
      </c>
      <c r="U45" s="130" t="e">
        <f>U46+U47+U48+U49+U50</f>
        <v>#DIV/0!</v>
      </c>
    </row>
    <row r="46" spans="1:21" ht="31.5">
      <c r="A46" s="91" t="s">
        <v>150</v>
      </c>
      <c r="B46" s="20" t="s">
        <v>89</v>
      </c>
      <c r="C46" s="110"/>
      <c r="D46" s="134">
        <f t="shared" si="3"/>
        <v>0</v>
      </c>
      <c r="E46" s="54">
        <v>0.302</v>
      </c>
      <c r="F46" s="49">
        <f>F24*E46</f>
        <v>0</v>
      </c>
      <c r="G46" s="50"/>
      <c r="H46" s="49">
        <f aca="true" t="shared" si="4" ref="H46:H51">F46+G46</f>
        <v>0</v>
      </c>
      <c r="I46" s="132" t="e">
        <f aca="true" t="shared" si="5" ref="I46:I51">D46/$D$6*$D$106+H46/$H$6*$H$106</f>
        <v>#DIV/0!</v>
      </c>
      <c r="J46" s="134">
        <f aca="true" t="shared" si="6" ref="J46:J51">H46</f>
        <v>0</v>
      </c>
      <c r="K46" s="54">
        <v>0.302</v>
      </c>
      <c r="L46" s="49">
        <f>L24*K46</f>
        <v>0</v>
      </c>
      <c r="M46" s="50"/>
      <c r="N46" s="49">
        <f aca="true" t="shared" si="7" ref="N46:N51">L46+M46</f>
        <v>0</v>
      </c>
      <c r="O46" s="132" t="e">
        <f aca="true" t="shared" si="8" ref="O46:O51">J46/$D$6*$D$106+N46/$H$6*$H$106</f>
        <v>#DIV/0!</v>
      </c>
      <c r="P46" s="134">
        <f aca="true" t="shared" si="9" ref="P46:P51">N46</f>
        <v>0</v>
      </c>
      <c r="Q46" s="54">
        <v>0.302</v>
      </c>
      <c r="R46" s="49">
        <f>R24*Q46</f>
        <v>0</v>
      </c>
      <c r="S46" s="50"/>
      <c r="T46" s="49">
        <f aca="true" t="shared" si="10" ref="T46:T51">R46+S46</f>
        <v>0</v>
      </c>
      <c r="U46" s="132" t="e">
        <f aca="true" t="shared" si="11" ref="U46:U51">P46/$D$6*$D$106+T46/$H$6*$H$106</f>
        <v>#DIV/0!</v>
      </c>
    </row>
    <row r="47" spans="1:21" ht="31.5">
      <c r="A47" s="91" t="s">
        <v>151</v>
      </c>
      <c r="B47" s="20" t="s">
        <v>90</v>
      </c>
      <c r="C47" s="110"/>
      <c r="D47" s="134">
        <f t="shared" si="3"/>
        <v>0</v>
      </c>
      <c r="E47" s="54">
        <v>0.302</v>
      </c>
      <c r="F47" s="49">
        <f>F30*E47</f>
        <v>0</v>
      </c>
      <c r="G47" s="50"/>
      <c r="H47" s="49">
        <f t="shared" si="4"/>
        <v>0</v>
      </c>
      <c r="I47" s="132" t="e">
        <f t="shared" si="5"/>
        <v>#DIV/0!</v>
      </c>
      <c r="J47" s="134">
        <f t="shared" si="6"/>
        <v>0</v>
      </c>
      <c r="K47" s="54">
        <v>0.302</v>
      </c>
      <c r="L47" s="49">
        <f>L30*K47</f>
        <v>0</v>
      </c>
      <c r="M47" s="50"/>
      <c r="N47" s="49">
        <f t="shared" si="7"/>
        <v>0</v>
      </c>
      <c r="O47" s="132" t="e">
        <f t="shared" si="8"/>
        <v>#DIV/0!</v>
      </c>
      <c r="P47" s="134">
        <f t="shared" si="9"/>
        <v>0</v>
      </c>
      <c r="Q47" s="54">
        <v>0.302</v>
      </c>
      <c r="R47" s="49">
        <f>R30*Q47</f>
        <v>0</v>
      </c>
      <c r="S47" s="50"/>
      <c r="T47" s="49">
        <f t="shared" si="10"/>
        <v>0</v>
      </c>
      <c r="U47" s="132" t="e">
        <f t="shared" si="11"/>
        <v>#DIV/0!</v>
      </c>
    </row>
    <row r="48" spans="1:21" ht="31.5">
      <c r="A48" s="91" t="s">
        <v>152</v>
      </c>
      <c r="B48" s="20" t="s">
        <v>91</v>
      </c>
      <c r="C48" s="110"/>
      <c r="D48" s="134">
        <f t="shared" si="3"/>
        <v>0</v>
      </c>
      <c r="E48" s="54">
        <v>0.302</v>
      </c>
      <c r="F48" s="49">
        <f>F36*E48</f>
        <v>0</v>
      </c>
      <c r="G48" s="50"/>
      <c r="H48" s="49">
        <f t="shared" si="4"/>
        <v>0</v>
      </c>
      <c r="I48" s="132" t="e">
        <f t="shared" si="5"/>
        <v>#DIV/0!</v>
      </c>
      <c r="J48" s="134">
        <f t="shared" si="6"/>
        <v>0</v>
      </c>
      <c r="K48" s="54">
        <v>0.302</v>
      </c>
      <c r="L48" s="49">
        <f>L36*K48</f>
        <v>0</v>
      </c>
      <c r="M48" s="50"/>
      <c r="N48" s="49">
        <f t="shared" si="7"/>
        <v>0</v>
      </c>
      <c r="O48" s="132" t="e">
        <f t="shared" si="8"/>
        <v>#DIV/0!</v>
      </c>
      <c r="P48" s="134">
        <f t="shared" si="9"/>
        <v>0</v>
      </c>
      <c r="Q48" s="54">
        <v>0.302</v>
      </c>
      <c r="R48" s="49">
        <f>R36*Q48</f>
        <v>0</v>
      </c>
      <c r="S48" s="50"/>
      <c r="T48" s="49">
        <f t="shared" si="10"/>
        <v>0</v>
      </c>
      <c r="U48" s="132" t="e">
        <f t="shared" si="11"/>
        <v>#DIV/0!</v>
      </c>
    </row>
    <row r="49" spans="1:21" ht="31.5">
      <c r="A49" s="91" t="s">
        <v>153</v>
      </c>
      <c r="B49" s="20" t="s">
        <v>92</v>
      </c>
      <c r="C49" s="110"/>
      <c r="D49" s="134">
        <f t="shared" si="3"/>
        <v>0</v>
      </c>
      <c r="E49" s="54">
        <v>0.302</v>
      </c>
      <c r="F49" s="49">
        <f>F39*E49</f>
        <v>0</v>
      </c>
      <c r="G49" s="50"/>
      <c r="H49" s="49">
        <f t="shared" si="4"/>
        <v>0</v>
      </c>
      <c r="I49" s="132" t="e">
        <f t="shared" si="5"/>
        <v>#DIV/0!</v>
      </c>
      <c r="J49" s="134">
        <f t="shared" si="6"/>
        <v>0</v>
      </c>
      <c r="K49" s="54">
        <v>0.302</v>
      </c>
      <c r="L49" s="49">
        <f>L39*K49</f>
        <v>0</v>
      </c>
      <c r="M49" s="50"/>
      <c r="N49" s="49">
        <f t="shared" si="7"/>
        <v>0</v>
      </c>
      <c r="O49" s="132" t="e">
        <f t="shared" si="8"/>
        <v>#DIV/0!</v>
      </c>
      <c r="P49" s="134">
        <f t="shared" si="9"/>
        <v>0</v>
      </c>
      <c r="Q49" s="54">
        <v>0.302</v>
      </c>
      <c r="R49" s="49">
        <f>R39*Q49</f>
        <v>0</v>
      </c>
      <c r="S49" s="50"/>
      <c r="T49" s="49">
        <f t="shared" si="10"/>
        <v>0</v>
      </c>
      <c r="U49" s="132" t="e">
        <f t="shared" si="11"/>
        <v>#DIV/0!</v>
      </c>
    </row>
    <row r="50" spans="1:21" ht="31.5">
      <c r="A50" s="91" t="s">
        <v>154</v>
      </c>
      <c r="B50" s="20" t="s">
        <v>93</v>
      </c>
      <c r="C50" s="110"/>
      <c r="D50" s="134">
        <f t="shared" si="3"/>
        <v>0</v>
      </c>
      <c r="E50" s="54">
        <v>0.302</v>
      </c>
      <c r="F50" s="49">
        <f>F42*E50</f>
        <v>0</v>
      </c>
      <c r="G50" s="50"/>
      <c r="H50" s="49">
        <f t="shared" si="4"/>
        <v>0</v>
      </c>
      <c r="I50" s="132" t="e">
        <f t="shared" si="5"/>
        <v>#DIV/0!</v>
      </c>
      <c r="J50" s="134">
        <f t="shared" si="6"/>
        <v>0</v>
      </c>
      <c r="K50" s="54">
        <v>0.302</v>
      </c>
      <c r="L50" s="49">
        <f>L42*K50</f>
        <v>0</v>
      </c>
      <c r="M50" s="50"/>
      <c r="N50" s="49">
        <f t="shared" si="7"/>
        <v>0</v>
      </c>
      <c r="O50" s="132" t="e">
        <f t="shared" si="8"/>
        <v>#DIV/0!</v>
      </c>
      <c r="P50" s="134">
        <f t="shared" si="9"/>
        <v>0</v>
      </c>
      <c r="Q50" s="54">
        <v>0.302</v>
      </c>
      <c r="R50" s="49">
        <f>R42*Q50</f>
        <v>0</v>
      </c>
      <c r="S50" s="50"/>
      <c r="T50" s="49">
        <f t="shared" si="10"/>
        <v>0</v>
      </c>
      <c r="U50" s="132" t="e">
        <f t="shared" si="11"/>
        <v>#DIV/0!</v>
      </c>
    </row>
    <row r="51" spans="1:21" s="39" customFormat="1" ht="20.25">
      <c r="A51" s="93" t="s">
        <v>155</v>
      </c>
      <c r="B51" s="43" t="s">
        <v>40</v>
      </c>
      <c r="C51" s="109"/>
      <c r="D51" s="129">
        <f t="shared" si="3"/>
        <v>0</v>
      </c>
      <c r="E51" s="48">
        <v>1.1</v>
      </c>
      <c r="F51" s="48">
        <f>D51*E51</f>
        <v>0</v>
      </c>
      <c r="G51" s="51"/>
      <c r="H51" s="48">
        <f t="shared" si="4"/>
        <v>0</v>
      </c>
      <c r="I51" s="130" t="e">
        <f t="shared" si="5"/>
        <v>#DIV/0!</v>
      </c>
      <c r="J51" s="129">
        <f t="shared" si="6"/>
        <v>0</v>
      </c>
      <c r="K51" s="48">
        <v>1.1</v>
      </c>
      <c r="L51" s="48">
        <f>J51*K51</f>
        <v>0</v>
      </c>
      <c r="M51" s="51"/>
      <c r="N51" s="48">
        <f t="shared" si="7"/>
        <v>0</v>
      </c>
      <c r="O51" s="130" t="e">
        <f t="shared" si="8"/>
        <v>#DIV/0!</v>
      </c>
      <c r="P51" s="129">
        <f t="shared" si="9"/>
        <v>0</v>
      </c>
      <c r="Q51" s="48">
        <v>1.1</v>
      </c>
      <c r="R51" s="48">
        <f>P51*Q51</f>
        <v>0</v>
      </c>
      <c r="S51" s="51"/>
      <c r="T51" s="48">
        <f t="shared" si="10"/>
        <v>0</v>
      </c>
      <c r="U51" s="130" t="e">
        <f t="shared" si="11"/>
        <v>#DIV/0!</v>
      </c>
    </row>
    <row r="52" spans="1:21" ht="20.25">
      <c r="A52" s="94" t="s">
        <v>156</v>
      </c>
      <c r="B52" s="23" t="s">
        <v>41</v>
      </c>
      <c r="C52" s="110"/>
      <c r="D52" s="134"/>
      <c r="E52" s="49"/>
      <c r="F52" s="49"/>
      <c r="G52" s="50"/>
      <c r="H52" s="49"/>
      <c r="I52" s="132"/>
      <c r="J52" s="134"/>
      <c r="K52" s="49"/>
      <c r="L52" s="49"/>
      <c r="M52" s="50"/>
      <c r="N52" s="49"/>
      <c r="O52" s="132"/>
      <c r="P52" s="134"/>
      <c r="Q52" s="49"/>
      <c r="R52" s="49"/>
      <c r="S52" s="50"/>
      <c r="T52" s="49"/>
      <c r="U52" s="132"/>
    </row>
    <row r="53" spans="1:21" ht="20.25">
      <c r="A53" s="94" t="s">
        <v>157</v>
      </c>
      <c r="B53" s="23" t="s">
        <v>87</v>
      </c>
      <c r="C53" s="110"/>
      <c r="D53" s="134"/>
      <c r="E53" s="49"/>
      <c r="F53" s="49"/>
      <c r="G53" s="50"/>
      <c r="H53" s="49"/>
      <c r="I53" s="132"/>
      <c r="J53" s="134"/>
      <c r="K53" s="49"/>
      <c r="L53" s="49"/>
      <c r="M53" s="50"/>
      <c r="N53" s="49"/>
      <c r="O53" s="132"/>
      <c r="P53" s="134"/>
      <c r="Q53" s="49"/>
      <c r="R53" s="49"/>
      <c r="S53" s="50"/>
      <c r="T53" s="49"/>
      <c r="U53" s="132"/>
    </row>
    <row r="54" spans="1:21" ht="20.25">
      <c r="A54" s="94" t="s">
        <v>158</v>
      </c>
      <c r="B54" s="23" t="s">
        <v>42</v>
      </c>
      <c r="C54" s="110"/>
      <c r="D54" s="134"/>
      <c r="E54" s="49"/>
      <c r="F54" s="49"/>
      <c r="G54" s="50"/>
      <c r="H54" s="49"/>
      <c r="I54" s="132"/>
      <c r="J54" s="134"/>
      <c r="K54" s="49"/>
      <c r="L54" s="49"/>
      <c r="M54" s="50"/>
      <c r="N54" s="49"/>
      <c r="O54" s="132"/>
      <c r="P54" s="134"/>
      <c r="Q54" s="49"/>
      <c r="R54" s="49"/>
      <c r="S54" s="50"/>
      <c r="T54" s="49"/>
      <c r="U54" s="132"/>
    </row>
    <row r="55" spans="1:21" s="39" customFormat="1" ht="47.25">
      <c r="A55" s="90" t="s">
        <v>159</v>
      </c>
      <c r="B55" s="43" t="s">
        <v>43</v>
      </c>
      <c r="C55" s="109"/>
      <c r="D55" s="129">
        <f>C55</f>
        <v>0</v>
      </c>
      <c r="E55" s="48">
        <v>1.04</v>
      </c>
      <c r="F55" s="48">
        <f>D55*E55</f>
        <v>0</v>
      </c>
      <c r="G55" s="51"/>
      <c r="H55" s="48">
        <f>F55+G55</f>
        <v>0</v>
      </c>
      <c r="I55" s="130" t="e">
        <f>D55/$D$6*$D$106+H55/$H$6*$H$106</f>
        <v>#DIV/0!</v>
      </c>
      <c r="J55" s="129">
        <f>H55</f>
        <v>0</v>
      </c>
      <c r="K55" s="48">
        <v>1.06</v>
      </c>
      <c r="L55" s="48">
        <f>J55*K55</f>
        <v>0</v>
      </c>
      <c r="M55" s="51"/>
      <c r="N55" s="48">
        <f>L55+M55</f>
        <v>0</v>
      </c>
      <c r="O55" s="130" t="e">
        <f>J55/$D$6*$D$106+N55/$H$6*$H$106</f>
        <v>#DIV/0!</v>
      </c>
      <c r="P55" s="129">
        <f>N55</f>
        <v>0</v>
      </c>
      <c r="Q55" s="48">
        <v>1.043</v>
      </c>
      <c r="R55" s="48">
        <f>P55*Q55</f>
        <v>0</v>
      </c>
      <c r="S55" s="51"/>
      <c r="T55" s="48">
        <f>R55+S55</f>
        <v>0</v>
      </c>
      <c r="U55" s="130" t="e">
        <f>P55/$D$6*$D$106+T55/$H$6*$H$106</f>
        <v>#DIV/0!</v>
      </c>
    </row>
    <row r="56" spans="1:21" s="39" customFormat="1" ht="47.25">
      <c r="A56" s="90" t="s">
        <v>160</v>
      </c>
      <c r="B56" s="43" t="s">
        <v>44</v>
      </c>
      <c r="C56" s="109"/>
      <c r="D56" s="129">
        <f>C56</f>
        <v>0</v>
      </c>
      <c r="E56" s="48">
        <v>1.04</v>
      </c>
      <c r="F56" s="48">
        <f>D56*E56</f>
        <v>0</v>
      </c>
      <c r="G56" s="51"/>
      <c r="H56" s="48">
        <f>F56+G56</f>
        <v>0</v>
      </c>
      <c r="I56" s="130" t="e">
        <f>D56/$D$6*$D$106+H56/$H$6*$H$106</f>
        <v>#DIV/0!</v>
      </c>
      <c r="J56" s="129">
        <f>H56</f>
        <v>0</v>
      </c>
      <c r="K56" s="48">
        <v>1.06</v>
      </c>
      <c r="L56" s="48">
        <f>J56*K56</f>
        <v>0</v>
      </c>
      <c r="M56" s="51"/>
      <c r="N56" s="48">
        <f>L56+M56</f>
        <v>0</v>
      </c>
      <c r="O56" s="130" t="e">
        <f>J56/$D$6*$D$106+N56/$H$6*$H$106</f>
        <v>#DIV/0!</v>
      </c>
      <c r="P56" s="129">
        <f>N56</f>
        <v>0</v>
      </c>
      <c r="Q56" s="48">
        <v>1.043</v>
      </c>
      <c r="R56" s="48">
        <f>P56*Q56</f>
        <v>0</v>
      </c>
      <c r="S56" s="51"/>
      <c r="T56" s="48">
        <f>R56+S56</f>
        <v>0</v>
      </c>
      <c r="U56" s="130" t="e">
        <f>P56/$D$6*$D$106+T56/$H$6*$H$106</f>
        <v>#DIV/0!</v>
      </c>
    </row>
    <row r="57" spans="1:21" s="39" customFormat="1" ht="47.25">
      <c r="A57" s="90" t="s">
        <v>161</v>
      </c>
      <c r="B57" s="43" t="s">
        <v>45</v>
      </c>
      <c r="C57" s="109"/>
      <c r="D57" s="129">
        <f>C57</f>
        <v>0</v>
      </c>
      <c r="E57" s="48">
        <v>1.04</v>
      </c>
      <c r="F57" s="48">
        <f>D57*E57</f>
        <v>0</v>
      </c>
      <c r="G57" s="51"/>
      <c r="H57" s="48">
        <f>F57+G57</f>
        <v>0</v>
      </c>
      <c r="I57" s="130" t="e">
        <f>D57/$D$6*$D$106+H57/$H$6*$H$106</f>
        <v>#DIV/0!</v>
      </c>
      <c r="J57" s="129">
        <f>H57</f>
        <v>0</v>
      </c>
      <c r="K57" s="48">
        <v>1.06</v>
      </c>
      <c r="L57" s="48">
        <f>J57*K57</f>
        <v>0</v>
      </c>
      <c r="M57" s="51"/>
      <c r="N57" s="48">
        <f>L57+M57</f>
        <v>0</v>
      </c>
      <c r="O57" s="130" t="e">
        <f>J57/$D$6*$D$106+N57/$H$6*$H$106</f>
        <v>#DIV/0!</v>
      </c>
      <c r="P57" s="129">
        <f>N57</f>
        <v>0</v>
      </c>
      <c r="Q57" s="48">
        <v>1.043</v>
      </c>
      <c r="R57" s="48">
        <f>P57*Q57</f>
        <v>0</v>
      </c>
      <c r="S57" s="51"/>
      <c r="T57" s="48">
        <f>R57+S57</f>
        <v>0</v>
      </c>
      <c r="U57" s="130" t="e">
        <f>P57/$D$6*$D$106+T57/$H$6*$H$106</f>
        <v>#DIV/0!</v>
      </c>
    </row>
    <row r="58" spans="1:21" s="39" customFormat="1" ht="20.25">
      <c r="A58" s="90" t="s">
        <v>162</v>
      </c>
      <c r="B58" s="41" t="s">
        <v>163</v>
      </c>
      <c r="C58" s="109"/>
      <c r="D58" s="129">
        <f>C58</f>
        <v>0</v>
      </c>
      <c r="E58" s="48">
        <v>1.04</v>
      </c>
      <c r="F58" s="48">
        <f>D58*E58</f>
        <v>0</v>
      </c>
      <c r="G58" s="51"/>
      <c r="H58" s="48">
        <f>F58+G58</f>
        <v>0</v>
      </c>
      <c r="I58" s="130" t="e">
        <f>D58/$D$6*$D$106+H58/$H$6*$H$106</f>
        <v>#DIV/0!</v>
      </c>
      <c r="J58" s="129">
        <f>H58</f>
        <v>0</v>
      </c>
      <c r="K58" s="48">
        <v>1.06</v>
      </c>
      <c r="L58" s="48">
        <f>J58*K58</f>
        <v>0</v>
      </c>
      <c r="M58" s="51"/>
      <c r="N58" s="48">
        <f>L58+M58</f>
        <v>0</v>
      </c>
      <c r="O58" s="130" t="e">
        <f>J58/$D$6*$D$106+N58/$H$6*$H$106</f>
        <v>#DIV/0!</v>
      </c>
      <c r="P58" s="129">
        <f>N58</f>
        <v>0</v>
      </c>
      <c r="Q58" s="48">
        <v>1.043</v>
      </c>
      <c r="R58" s="48">
        <f>P58*Q58</f>
        <v>0</v>
      </c>
      <c r="S58" s="51"/>
      <c r="T58" s="48">
        <f>R58+S58</f>
        <v>0</v>
      </c>
      <c r="U58" s="130" t="e">
        <f>P58/$D$6*$D$106+T58/$H$6*$H$106</f>
        <v>#DIV/0!</v>
      </c>
    </row>
    <row r="59" spans="1:21" ht="20.25">
      <c r="A59" s="91" t="s">
        <v>164</v>
      </c>
      <c r="B59" s="17" t="s">
        <v>165</v>
      </c>
      <c r="C59" s="110"/>
      <c r="D59" s="134"/>
      <c r="E59" s="49"/>
      <c r="F59" s="49"/>
      <c r="G59" s="50"/>
      <c r="H59" s="49"/>
      <c r="I59" s="132"/>
      <c r="J59" s="134"/>
      <c r="K59" s="49"/>
      <c r="L59" s="49"/>
      <c r="M59" s="50"/>
      <c r="N59" s="49"/>
      <c r="O59" s="132"/>
      <c r="P59" s="134"/>
      <c r="Q59" s="49"/>
      <c r="R59" s="49"/>
      <c r="S59" s="50"/>
      <c r="T59" s="49"/>
      <c r="U59" s="132"/>
    </row>
    <row r="60" spans="1:21" ht="20.25">
      <c r="A60" s="91" t="s">
        <v>166</v>
      </c>
      <c r="B60" s="17" t="s">
        <v>167</v>
      </c>
      <c r="C60" s="110"/>
      <c r="D60" s="134"/>
      <c r="E60" s="49"/>
      <c r="F60" s="49"/>
      <c r="G60" s="50"/>
      <c r="H60" s="49"/>
      <c r="I60" s="132"/>
      <c r="J60" s="134"/>
      <c r="K60" s="49"/>
      <c r="L60" s="49"/>
      <c r="M60" s="50"/>
      <c r="N60" s="49"/>
      <c r="O60" s="132"/>
      <c r="P60" s="134"/>
      <c r="Q60" s="49"/>
      <c r="R60" s="49"/>
      <c r="S60" s="50"/>
      <c r="T60" s="49"/>
      <c r="U60" s="132"/>
    </row>
    <row r="61" spans="1:21" s="39" customFormat="1" ht="31.5">
      <c r="A61" s="90" t="s">
        <v>168</v>
      </c>
      <c r="B61" s="41" t="s">
        <v>169</v>
      </c>
      <c r="C61" s="109"/>
      <c r="D61" s="129">
        <f aca="true" t="shared" si="12" ref="D61:D89">C61</f>
        <v>0</v>
      </c>
      <c r="E61" s="48">
        <v>1.04</v>
      </c>
      <c r="F61" s="48">
        <f aca="true" t="shared" si="13" ref="F61:F79">D61*E61</f>
        <v>0</v>
      </c>
      <c r="G61" s="51"/>
      <c r="H61" s="48">
        <f>F61+G61</f>
        <v>0</v>
      </c>
      <c r="I61" s="130" t="e">
        <f>D61/$D$6*$D$106+H61/$H$6*$H$106</f>
        <v>#DIV/0!</v>
      </c>
      <c r="J61" s="129">
        <f>H61</f>
        <v>0</v>
      </c>
      <c r="K61" s="48">
        <v>1.06</v>
      </c>
      <c r="L61" s="48">
        <f aca="true" t="shared" si="14" ref="L61:L79">J61*K61</f>
        <v>0</v>
      </c>
      <c r="M61" s="51"/>
      <c r="N61" s="48">
        <f>L61+M61</f>
        <v>0</v>
      </c>
      <c r="O61" s="130" t="e">
        <f>J61/$D$6*$D$106+N61/$H$6*$H$106</f>
        <v>#DIV/0!</v>
      </c>
      <c r="P61" s="129">
        <f>N61</f>
        <v>0</v>
      </c>
      <c r="Q61" s="48">
        <v>1.043</v>
      </c>
      <c r="R61" s="48">
        <f aca="true" t="shared" si="15" ref="R61:R79">P61*Q61</f>
        <v>0</v>
      </c>
      <c r="S61" s="51"/>
      <c r="T61" s="48">
        <f>R61+S61</f>
        <v>0</v>
      </c>
      <c r="U61" s="130" t="e">
        <f>P61/$D$6*$D$106+T61/$H$6*$H$106</f>
        <v>#DIV/0!</v>
      </c>
    </row>
    <row r="62" spans="1:21" s="39" customFormat="1" ht="31.5">
      <c r="A62" s="90" t="s">
        <v>170</v>
      </c>
      <c r="B62" s="41" t="s">
        <v>171</v>
      </c>
      <c r="C62" s="109"/>
      <c r="D62" s="129">
        <f t="shared" si="12"/>
        <v>0</v>
      </c>
      <c r="E62" s="48">
        <v>1.04</v>
      </c>
      <c r="F62" s="48">
        <f t="shared" si="13"/>
        <v>0</v>
      </c>
      <c r="G62" s="51"/>
      <c r="H62" s="48">
        <f>F62+G62</f>
        <v>0</v>
      </c>
      <c r="I62" s="130" t="e">
        <f>D62/$D$6*$D$106+H62/$H$6*$H$106</f>
        <v>#DIV/0!</v>
      </c>
      <c r="J62" s="129">
        <f>H62</f>
        <v>0</v>
      </c>
      <c r="K62" s="48">
        <v>1.06</v>
      </c>
      <c r="L62" s="48">
        <f t="shared" si="14"/>
        <v>0</v>
      </c>
      <c r="M62" s="51"/>
      <c r="N62" s="48">
        <f>L62+M62</f>
        <v>0</v>
      </c>
      <c r="O62" s="130" t="e">
        <f>J62/$D$6*$D$106+N62/$H$6*$H$106</f>
        <v>#DIV/0!</v>
      </c>
      <c r="P62" s="129">
        <f>N62</f>
        <v>0</v>
      </c>
      <c r="Q62" s="48">
        <v>1.043</v>
      </c>
      <c r="R62" s="48">
        <f t="shared" si="15"/>
        <v>0</v>
      </c>
      <c r="S62" s="51"/>
      <c r="T62" s="48">
        <f>R62+S62</f>
        <v>0</v>
      </c>
      <c r="U62" s="130" t="e">
        <f>P62/$D$6*$D$106+T62/$H$6*$H$106</f>
        <v>#DIV/0!</v>
      </c>
    </row>
    <row r="63" spans="1:21" s="39" customFormat="1" ht="31.5">
      <c r="A63" s="90" t="s">
        <v>172</v>
      </c>
      <c r="B63" s="41" t="s">
        <v>173</v>
      </c>
      <c r="C63" s="109"/>
      <c r="D63" s="129">
        <f t="shared" si="12"/>
        <v>0</v>
      </c>
      <c r="E63" s="48">
        <v>1.04</v>
      </c>
      <c r="F63" s="48">
        <f t="shared" si="13"/>
        <v>0</v>
      </c>
      <c r="G63" s="51"/>
      <c r="H63" s="48">
        <f>F63+G63</f>
        <v>0</v>
      </c>
      <c r="I63" s="130" t="e">
        <f>D63/$D$6*$D$106+H63/$H$6*$H$106</f>
        <v>#DIV/0!</v>
      </c>
      <c r="J63" s="129">
        <f>H63</f>
        <v>0</v>
      </c>
      <c r="K63" s="48">
        <v>1.06</v>
      </c>
      <c r="L63" s="48">
        <f t="shared" si="14"/>
        <v>0</v>
      </c>
      <c r="M63" s="51"/>
      <c r="N63" s="48">
        <f>L63+M63</f>
        <v>0</v>
      </c>
      <c r="O63" s="130" t="e">
        <f>J63/$D$6*$D$106+N63/$H$6*$H$106</f>
        <v>#DIV/0!</v>
      </c>
      <c r="P63" s="129">
        <f>N63</f>
        <v>0</v>
      </c>
      <c r="Q63" s="48">
        <v>1.043</v>
      </c>
      <c r="R63" s="48">
        <f t="shared" si="15"/>
        <v>0</v>
      </c>
      <c r="S63" s="51"/>
      <c r="T63" s="48">
        <f>R63+S63</f>
        <v>0</v>
      </c>
      <c r="U63" s="130" t="e">
        <f>P63/$D$6*$D$106+T63/$H$6*$H$106</f>
        <v>#DIV/0!</v>
      </c>
    </row>
    <row r="64" spans="1:21" s="39" customFormat="1" ht="20.25">
      <c r="A64" s="90" t="s">
        <v>174</v>
      </c>
      <c r="B64" s="41" t="s">
        <v>175</v>
      </c>
      <c r="C64" s="109"/>
      <c r="D64" s="129">
        <f t="shared" si="12"/>
        <v>0</v>
      </c>
      <c r="E64" s="48">
        <v>1.04</v>
      </c>
      <c r="F64" s="48">
        <f t="shared" si="13"/>
        <v>0</v>
      </c>
      <c r="G64" s="51">
        <f>G65+G66+G67+G68+G69+G70+G71+G72+G73</f>
        <v>0</v>
      </c>
      <c r="H64" s="48">
        <f>H65+H66+H67+H68+H69+H70+H71+H72+H73</f>
        <v>0</v>
      </c>
      <c r="I64" s="130" t="e">
        <f>I65+I66+I67+I68+I69+I70+I71+I72+I73</f>
        <v>#DIV/0!</v>
      </c>
      <c r="J64" s="48">
        <f>J65+J66+J67+J68+J69+J70+J71+J72+J73</f>
        <v>0</v>
      </c>
      <c r="K64" s="48">
        <v>1.06</v>
      </c>
      <c r="L64" s="48">
        <f t="shared" si="14"/>
        <v>0</v>
      </c>
      <c r="M64" s="51">
        <f>M65+M66+M67+M68+M69+M70+M71+M72+M73</f>
        <v>0</v>
      </c>
      <c r="N64" s="48">
        <f>N65+N66+N67+N68+N69+N70+N71+N72+N73</f>
        <v>0</v>
      </c>
      <c r="O64" s="130" t="e">
        <f>O65+O66+O67+O68+O69+O70+O71+O72+O73</f>
        <v>#DIV/0!</v>
      </c>
      <c r="P64" s="48">
        <f>P65+P66+P67+P68+P69+P70+P71+P72+P73</f>
        <v>0</v>
      </c>
      <c r="Q64" s="48">
        <v>1.043</v>
      </c>
      <c r="R64" s="48">
        <f t="shared" si="15"/>
        <v>0</v>
      </c>
      <c r="S64" s="51">
        <f>S65+S66+S67+S68+S69+S70+S71+S72+S73</f>
        <v>0</v>
      </c>
      <c r="T64" s="48">
        <f>T65+T66+T67+T68+T69+T70+T71+T72+T73</f>
        <v>0</v>
      </c>
      <c r="U64" s="130" t="e">
        <f>U65+U66+U67+U68+U69+U70+U71+U72+U73</f>
        <v>#DIV/0!</v>
      </c>
    </row>
    <row r="65" spans="1:21" ht="20.25">
      <c r="A65" s="91" t="s">
        <v>176</v>
      </c>
      <c r="B65" s="17" t="s">
        <v>177</v>
      </c>
      <c r="C65" s="110"/>
      <c r="D65" s="134">
        <f t="shared" si="12"/>
        <v>0</v>
      </c>
      <c r="E65" s="49"/>
      <c r="F65" s="49">
        <f t="shared" si="13"/>
        <v>0</v>
      </c>
      <c r="G65" s="50"/>
      <c r="H65" s="49">
        <f aca="true" t="shared" si="16" ref="H65:H73">F65+G65</f>
        <v>0</v>
      </c>
      <c r="I65" s="132" t="e">
        <f aca="true" t="shared" si="17" ref="I65:I73">D65/$D$6*$D$106+H65/$H$6*$H$106</f>
        <v>#DIV/0!</v>
      </c>
      <c r="J65" s="134">
        <f aca="true" t="shared" si="18" ref="J65:J73">H65</f>
        <v>0</v>
      </c>
      <c r="K65" s="49"/>
      <c r="L65" s="49">
        <f t="shared" si="14"/>
        <v>0</v>
      </c>
      <c r="M65" s="50"/>
      <c r="N65" s="49">
        <f aca="true" t="shared" si="19" ref="N65:N73">L65+M65</f>
        <v>0</v>
      </c>
      <c r="O65" s="132" t="e">
        <f aca="true" t="shared" si="20" ref="O65:O73">J65/$D$6*$D$106+N65/$H$6*$H$106</f>
        <v>#DIV/0!</v>
      </c>
      <c r="P65" s="134">
        <f aca="true" t="shared" si="21" ref="P65:P73">N65</f>
        <v>0</v>
      </c>
      <c r="Q65" s="49"/>
      <c r="R65" s="49">
        <f t="shared" si="15"/>
        <v>0</v>
      </c>
      <c r="S65" s="50"/>
      <c r="T65" s="49">
        <f aca="true" t="shared" si="22" ref="T65:T73">R65+S65</f>
        <v>0</v>
      </c>
      <c r="U65" s="132" t="e">
        <f aca="true" t="shared" si="23" ref="U65:U73">P65/$D$6*$D$106+T65/$H$6*$H$106</f>
        <v>#DIV/0!</v>
      </c>
    </row>
    <row r="66" spans="1:21" ht="31.5">
      <c r="A66" s="91" t="s">
        <v>178</v>
      </c>
      <c r="B66" s="17" t="s">
        <v>179</v>
      </c>
      <c r="C66" s="110"/>
      <c r="D66" s="134">
        <f t="shared" si="12"/>
        <v>0</v>
      </c>
      <c r="E66" s="49"/>
      <c r="F66" s="49">
        <f t="shared" si="13"/>
        <v>0</v>
      </c>
      <c r="G66" s="50"/>
      <c r="H66" s="49">
        <f t="shared" si="16"/>
        <v>0</v>
      </c>
      <c r="I66" s="132" t="e">
        <f t="shared" si="17"/>
        <v>#DIV/0!</v>
      </c>
      <c r="J66" s="134">
        <f t="shared" si="18"/>
        <v>0</v>
      </c>
      <c r="K66" s="49"/>
      <c r="L66" s="49">
        <f t="shared" si="14"/>
        <v>0</v>
      </c>
      <c r="M66" s="50"/>
      <c r="N66" s="49">
        <f t="shared" si="19"/>
        <v>0</v>
      </c>
      <c r="O66" s="132" t="e">
        <f t="shared" si="20"/>
        <v>#DIV/0!</v>
      </c>
      <c r="P66" s="134">
        <f t="shared" si="21"/>
        <v>0</v>
      </c>
      <c r="Q66" s="49"/>
      <c r="R66" s="49">
        <f t="shared" si="15"/>
        <v>0</v>
      </c>
      <c r="S66" s="50"/>
      <c r="T66" s="49">
        <f t="shared" si="22"/>
        <v>0</v>
      </c>
      <c r="U66" s="132" t="e">
        <f t="shared" si="23"/>
        <v>#DIV/0!</v>
      </c>
    </row>
    <row r="67" spans="1:21" ht="20.25">
      <c r="A67" s="91" t="s">
        <v>180</v>
      </c>
      <c r="B67" s="17" t="s">
        <v>181</v>
      </c>
      <c r="C67" s="110"/>
      <c r="D67" s="134">
        <f t="shared" si="12"/>
        <v>0</v>
      </c>
      <c r="E67" s="49"/>
      <c r="F67" s="49">
        <f t="shared" si="13"/>
        <v>0</v>
      </c>
      <c r="G67" s="50"/>
      <c r="H67" s="49">
        <f t="shared" si="16"/>
        <v>0</v>
      </c>
      <c r="I67" s="132" t="e">
        <f t="shared" si="17"/>
        <v>#DIV/0!</v>
      </c>
      <c r="J67" s="134">
        <f t="shared" si="18"/>
        <v>0</v>
      </c>
      <c r="K67" s="49"/>
      <c r="L67" s="49">
        <f t="shared" si="14"/>
        <v>0</v>
      </c>
      <c r="M67" s="50"/>
      <c r="N67" s="49">
        <f t="shared" si="19"/>
        <v>0</v>
      </c>
      <c r="O67" s="132" t="e">
        <f t="shared" si="20"/>
        <v>#DIV/0!</v>
      </c>
      <c r="P67" s="134">
        <f t="shared" si="21"/>
        <v>0</v>
      </c>
      <c r="Q67" s="49"/>
      <c r="R67" s="49">
        <f t="shared" si="15"/>
        <v>0</v>
      </c>
      <c r="S67" s="50"/>
      <c r="T67" s="49">
        <f t="shared" si="22"/>
        <v>0</v>
      </c>
      <c r="U67" s="132" t="e">
        <f t="shared" si="23"/>
        <v>#DIV/0!</v>
      </c>
    </row>
    <row r="68" spans="1:21" ht="20.25">
      <c r="A68" s="91" t="s">
        <v>182</v>
      </c>
      <c r="B68" s="17" t="s">
        <v>183</v>
      </c>
      <c r="C68" s="110"/>
      <c r="D68" s="134">
        <f t="shared" si="12"/>
        <v>0</v>
      </c>
      <c r="E68" s="49"/>
      <c r="F68" s="49">
        <f t="shared" si="13"/>
        <v>0</v>
      </c>
      <c r="G68" s="50"/>
      <c r="H68" s="49">
        <f t="shared" si="16"/>
        <v>0</v>
      </c>
      <c r="I68" s="132" t="e">
        <f t="shared" si="17"/>
        <v>#DIV/0!</v>
      </c>
      <c r="J68" s="134">
        <f t="shared" si="18"/>
        <v>0</v>
      </c>
      <c r="K68" s="49"/>
      <c r="L68" s="49">
        <f t="shared" si="14"/>
        <v>0</v>
      </c>
      <c r="M68" s="50"/>
      <c r="N68" s="49">
        <f t="shared" si="19"/>
        <v>0</v>
      </c>
      <c r="O68" s="132" t="e">
        <f t="shared" si="20"/>
        <v>#DIV/0!</v>
      </c>
      <c r="P68" s="134">
        <f t="shared" si="21"/>
        <v>0</v>
      </c>
      <c r="Q68" s="49"/>
      <c r="R68" s="49">
        <f t="shared" si="15"/>
        <v>0</v>
      </c>
      <c r="S68" s="50"/>
      <c r="T68" s="49">
        <f t="shared" si="22"/>
        <v>0</v>
      </c>
      <c r="U68" s="132" t="e">
        <f t="shared" si="23"/>
        <v>#DIV/0!</v>
      </c>
    </row>
    <row r="69" spans="1:21" ht="20.25">
      <c r="A69" s="91" t="s">
        <v>184</v>
      </c>
      <c r="B69" s="17" t="s">
        <v>185</v>
      </c>
      <c r="C69" s="110"/>
      <c r="D69" s="134">
        <f t="shared" si="12"/>
        <v>0</v>
      </c>
      <c r="E69" s="49"/>
      <c r="F69" s="49">
        <f t="shared" si="13"/>
        <v>0</v>
      </c>
      <c r="G69" s="50"/>
      <c r="H69" s="49">
        <f t="shared" si="16"/>
        <v>0</v>
      </c>
      <c r="I69" s="132" t="e">
        <f t="shared" si="17"/>
        <v>#DIV/0!</v>
      </c>
      <c r="J69" s="134">
        <f t="shared" si="18"/>
        <v>0</v>
      </c>
      <c r="K69" s="49"/>
      <c r="L69" s="49">
        <f t="shared" si="14"/>
        <v>0</v>
      </c>
      <c r="M69" s="50"/>
      <c r="N69" s="49">
        <f t="shared" si="19"/>
        <v>0</v>
      </c>
      <c r="O69" s="132" t="e">
        <f t="shared" si="20"/>
        <v>#DIV/0!</v>
      </c>
      <c r="P69" s="134">
        <f t="shared" si="21"/>
        <v>0</v>
      </c>
      <c r="Q69" s="49"/>
      <c r="R69" s="49">
        <f t="shared" si="15"/>
        <v>0</v>
      </c>
      <c r="S69" s="50"/>
      <c r="T69" s="49">
        <f t="shared" si="22"/>
        <v>0</v>
      </c>
      <c r="U69" s="132" t="e">
        <f t="shared" si="23"/>
        <v>#DIV/0!</v>
      </c>
    </row>
    <row r="70" spans="1:21" ht="20.25">
      <c r="A70" s="91" t="s">
        <v>186</v>
      </c>
      <c r="B70" s="17" t="s">
        <v>187</v>
      </c>
      <c r="C70" s="110"/>
      <c r="D70" s="134">
        <f t="shared" si="12"/>
        <v>0</v>
      </c>
      <c r="E70" s="49"/>
      <c r="F70" s="49">
        <f t="shared" si="13"/>
        <v>0</v>
      </c>
      <c r="G70" s="50"/>
      <c r="H70" s="49">
        <f t="shared" si="16"/>
        <v>0</v>
      </c>
      <c r="I70" s="132" t="e">
        <f t="shared" si="17"/>
        <v>#DIV/0!</v>
      </c>
      <c r="J70" s="134">
        <f t="shared" si="18"/>
        <v>0</v>
      </c>
      <c r="K70" s="49"/>
      <c r="L70" s="49">
        <f t="shared" si="14"/>
        <v>0</v>
      </c>
      <c r="M70" s="50"/>
      <c r="N70" s="49">
        <f t="shared" si="19"/>
        <v>0</v>
      </c>
      <c r="O70" s="132" t="e">
        <f t="shared" si="20"/>
        <v>#DIV/0!</v>
      </c>
      <c r="P70" s="134">
        <f t="shared" si="21"/>
        <v>0</v>
      </c>
      <c r="Q70" s="49"/>
      <c r="R70" s="49">
        <f t="shared" si="15"/>
        <v>0</v>
      </c>
      <c r="S70" s="50"/>
      <c r="T70" s="49">
        <f t="shared" si="22"/>
        <v>0</v>
      </c>
      <c r="U70" s="132" t="e">
        <f t="shared" si="23"/>
        <v>#DIV/0!</v>
      </c>
    </row>
    <row r="71" spans="1:21" ht="20.25">
      <c r="A71" s="91" t="s">
        <v>188</v>
      </c>
      <c r="B71" s="17" t="s">
        <v>189</v>
      </c>
      <c r="C71" s="110"/>
      <c r="D71" s="134">
        <f t="shared" si="12"/>
        <v>0</v>
      </c>
      <c r="E71" s="49"/>
      <c r="F71" s="49">
        <f t="shared" si="13"/>
        <v>0</v>
      </c>
      <c r="G71" s="50"/>
      <c r="H71" s="49">
        <f t="shared" si="16"/>
        <v>0</v>
      </c>
      <c r="I71" s="132" t="e">
        <f t="shared" si="17"/>
        <v>#DIV/0!</v>
      </c>
      <c r="J71" s="134">
        <f t="shared" si="18"/>
        <v>0</v>
      </c>
      <c r="K71" s="49"/>
      <c r="L71" s="49">
        <f t="shared" si="14"/>
        <v>0</v>
      </c>
      <c r="M71" s="50"/>
      <c r="N71" s="49">
        <f t="shared" si="19"/>
        <v>0</v>
      </c>
      <c r="O71" s="132" t="e">
        <f t="shared" si="20"/>
        <v>#DIV/0!</v>
      </c>
      <c r="P71" s="134">
        <f t="shared" si="21"/>
        <v>0</v>
      </c>
      <c r="Q71" s="49"/>
      <c r="R71" s="49">
        <f t="shared" si="15"/>
        <v>0</v>
      </c>
      <c r="S71" s="50"/>
      <c r="T71" s="49">
        <f t="shared" si="22"/>
        <v>0</v>
      </c>
      <c r="U71" s="132" t="e">
        <f t="shared" si="23"/>
        <v>#DIV/0!</v>
      </c>
    </row>
    <row r="72" spans="1:21" ht="31.5">
      <c r="A72" s="91" t="s">
        <v>190</v>
      </c>
      <c r="B72" s="17" t="s">
        <v>191</v>
      </c>
      <c r="C72" s="110"/>
      <c r="D72" s="134">
        <f t="shared" si="12"/>
        <v>0</v>
      </c>
      <c r="E72" s="49"/>
      <c r="F72" s="49">
        <f t="shared" si="13"/>
        <v>0</v>
      </c>
      <c r="G72" s="50"/>
      <c r="H72" s="49">
        <f t="shared" si="16"/>
        <v>0</v>
      </c>
      <c r="I72" s="132" t="e">
        <f t="shared" si="17"/>
        <v>#DIV/0!</v>
      </c>
      <c r="J72" s="134">
        <f t="shared" si="18"/>
        <v>0</v>
      </c>
      <c r="K72" s="49"/>
      <c r="L72" s="49">
        <f t="shared" si="14"/>
        <v>0</v>
      </c>
      <c r="M72" s="50"/>
      <c r="N72" s="49">
        <f t="shared" si="19"/>
        <v>0</v>
      </c>
      <c r="O72" s="132" t="e">
        <f t="shared" si="20"/>
        <v>#DIV/0!</v>
      </c>
      <c r="P72" s="134">
        <f t="shared" si="21"/>
        <v>0</v>
      </c>
      <c r="Q72" s="49"/>
      <c r="R72" s="49">
        <f t="shared" si="15"/>
        <v>0</v>
      </c>
      <c r="S72" s="50"/>
      <c r="T72" s="49">
        <f t="shared" si="22"/>
        <v>0</v>
      </c>
      <c r="U72" s="132" t="e">
        <f t="shared" si="23"/>
        <v>#DIV/0!</v>
      </c>
    </row>
    <row r="73" spans="1:21" ht="20.25">
      <c r="A73" s="91" t="s">
        <v>192</v>
      </c>
      <c r="B73" s="17" t="s">
        <v>193</v>
      </c>
      <c r="C73" s="110"/>
      <c r="D73" s="134">
        <f t="shared" si="12"/>
        <v>0</v>
      </c>
      <c r="E73" s="49"/>
      <c r="F73" s="49">
        <f t="shared" si="13"/>
        <v>0</v>
      </c>
      <c r="G73" s="50"/>
      <c r="H73" s="49">
        <f t="shared" si="16"/>
        <v>0</v>
      </c>
      <c r="I73" s="132" t="e">
        <f t="shared" si="17"/>
        <v>#DIV/0!</v>
      </c>
      <c r="J73" s="134">
        <f t="shared" si="18"/>
        <v>0</v>
      </c>
      <c r="K73" s="49"/>
      <c r="L73" s="49">
        <f t="shared" si="14"/>
        <v>0</v>
      </c>
      <c r="M73" s="50"/>
      <c r="N73" s="49">
        <f t="shared" si="19"/>
        <v>0</v>
      </c>
      <c r="O73" s="132" t="e">
        <f t="shared" si="20"/>
        <v>#DIV/0!</v>
      </c>
      <c r="P73" s="134">
        <f t="shared" si="21"/>
        <v>0</v>
      </c>
      <c r="Q73" s="49"/>
      <c r="R73" s="49">
        <f t="shared" si="15"/>
        <v>0</v>
      </c>
      <c r="S73" s="50"/>
      <c r="T73" s="49">
        <f t="shared" si="22"/>
        <v>0</v>
      </c>
      <c r="U73" s="132" t="e">
        <f t="shared" si="23"/>
        <v>#DIV/0!</v>
      </c>
    </row>
    <row r="74" spans="1:21" s="39" customFormat="1" ht="31.5">
      <c r="A74" s="90" t="s">
        <v>194</v>
      </c>
      <c r="B74" s="44" t="s">
        <v>195</v>
      </c>
      <c r="C74" s="109"/>
      <c r="D74" s="129">
        <f t="shared" si="12"/>
        <v>0</v>
      </c>
      <c r="E74" s="48">
        <v>1</v>
      </c>
      <c r="F74" s="48">
        <f t="shared" si="13"/>
        <v>0</v>
      </c>
      <c r="G74" s="48">
        <f>G75+G76+G77+G78+G79</f>
        <v>0</v>
      </c>
      <c r="H74" s="48">
        <f>H75+H76+H77+H78+H79</f>
        <v>0</v>
      </c>
      <c r="I74" s="130" t="e">
        <f>I75+I76+I77+I78+I79</f>
        <v>#DIV/0!</v>
      </c>
      <c r="J74" s="48">
        <f>J75+J76+J77+J78+J79</f>
        <v>0</v>
      </c>
      <c r="K74" s="48">
        <v>1</v>
      </c>
      <c r="L74" s="48">
        <f t="shared" si="14"/>
        <v>0</v>
      </c>
      <c r="M74" s="48">
        <f>M75+M76+M77+M78+M79</f>
        <v>0</v>
      </c>
      <c r="N74" s="48">
        <f>N75+N76+N77+N78+N79</f>
        <v>0</v>
      </c>
      <c r="O74" s="130" t="e">
        <f>O75+O76+O77+O78+O79</f>
        <v>#DIV/0!</v>
      </c>
      <c r="P74" s="48">
        <f>P75+P76+P77+P78+P79</f>
        <v>0</v>
      </c>
      <c r="Q74" s="48">
        <v>1</v>
      </c>
      <c r="R74" s="48">
        <f t="shared" si="15"/>
        <v>0</v>
      </c>
      <c r="S74" s="48">
        <f>S75+S76+S77+S78+S79</f>
        <v>0</v>
      </c>
      <c r="T74" s="48">
        <f>T75+T76+T77+T78+T79</f>
        <v>0</v>
      </c>
      <c r="U74" s="130" t="e">
        <f>U75+U76+U77+U78+U79</f>
        <v>#DIV/0!</v>
      </c>
    </row>
    <row r="75" spans="1:21" ht="20.25">
      <c r="A75" s="91" t="s">
        <v>196</v>
      </c>
      <c r="B75" s="24" t="s">
        <v>96</v>
      </c>
      <c r="C75" s="110"/>
      <c r="D75" s="134">
        <f t="shared" si="12"/>
        <v>0</v>
      </c>
      <c r="E75" s="49">
        <v>1</v>
      </c>
      <c r="F75" s="49">
        <f t="shared" si="13"/>
        <v>0</v>
      </c>
      <c r="G75" s="50"/>
      <c r="H75" s="49">
        <f>F75+G75</f>
        <v>0</v>
      </c>
      <c r="I75" s="132" t="e">
        <f>D75/$D$6*$D$106+H75/$H$6*$H$106</f>
        <v>#DIV/0!</v>
      </c>
      <c r="J75" s="134">
        <f>H75</f>
        <v>0</v>
      </c>
      <c r="K75" s="49">
        <v>1</v>
      </c>
      <c r="L75" s="49">
        <f t="shared" si="14"/>
        <v>0</v>
      </c>
      <c r="M75" s="50"/>
      <c r="N75" s="49">
        <f>L75+M75</f>
        <v>0</v>
      </c>
      <c r="O75" s="132" t="e">
        <f>J75/$D$6*$D$106+N75/$H$6*$H$106</f>
        <v>#DIV/0!</v>
      </c>
      <c r="P75" s="134">
        <f>N75</f>
        <v>0</v>
      </c>
      <c r="Q75" s="49">
        <v>1</v>
      </c>
      <c r="R75" s="49">
        <f t="shared" si="15"/>
        <v>0</v>
      </c>
      <c r="S75" s="50"/>
      <c r="T75" s="49">
        <f>R75+S75</f>
        <v>0</v>
      </c>
      <c r="U75" s="132" t="e">
        <f>P75/$D$6*$D$106+T75/$H$6*$H$106</f>
        <v>#DIV/0!</v>
      </c>
    </row>
    <row r="76" spans="1:21" ht="20.25">
      <c r="A76" s="91" t="s">
        <v>197</v>
      </c>
      <c r="B76" s="24" t="s">
        <v>198</v>
      </c>
      <c r="C76" s="110"/>
      <c r="D76" s="134">
        <f t="shared" si="12"/>
        <v>0</v>
      </c>
      <c r="E76" s="49">
        <v>1</v>
      </c>
      <c r="F76" s="49">
        <f t="shared" si="13"/>
        <v>0</v>
      </c>
      <c r="G76" s="50"/>
      <c r="H76" s="49">
        <f>F76+G76</f>
        <v>0</v>
      </c>
      <c r="I76" s="132" t="e">
        <f>D76/$D$6*$D$106+H76/$H$6*$H$106</f>
        <v>#DIV/0!</v>
      </c>
      <c r="J76" s="134">
        <f>H76</f>
        <v>0</v>
      </c>
      <c r="K76" s="49">
        <v>1</v>
      </c>
      <c r="L76" s="49">
        <f t="shared" si="14"/>
        <v>0</v>
      </c>
      <c r="M76" s="50"/>
      <c r="N76" s="49">
        <f>L76+M76</f>
        <v>0</v>
      </c>
      <c r="O76" s="132" t="e">
        <f>J76/$D$6*$D$106+N76/$H$6*$H$106</f>
        <v>#DIV/0!</v>
      </c>
      <c r="P76" s="134">
        <f>N76</f>
        <v>0</v>
      </c>
      <c r="Q76" s="49">
        <v>1</v>
      </c>
      <c r="R76" s="49">
        <f t="shared" si="15"/>
        <v>0</v>
      </c>
      <c r="S76" s="50"/>
      <c r="T76" s="49">
        <f>R76+S76</f>
        <v>0</v>
      </c>
      <c r="U76" s="132" t="e">
        <f>P76/$D$6*$D$106+T76/$H$6*$H$106</f>
        <v>#DIV/0!</v>
      </c>
    </row>
    <row r="77" spans="1:21" ht="20.25">
      <c r="A77" s="91" t="s">
        <v>199</v>
      </c>
      <c r="B77" s="17" t="s">
        <v>19</v>
      </c>
      <c r="C77" s="110"/>
      <c r="D77" s="134">
        <f t="shared" si="12"/>
        <v>0</v>
      </c>
      <c r="E77" s="49">
        <v>1</v>
      </c>
      <c r="F77" s="49">
        <f t="shared" si="13"/>
        <v>0</v>
      </c>
      <c r="G77" s="50"/>
      <c r="H77" s="49">
        <f>F77+G77</f>
        <v>0</v>
      </c>
      <c r="I77" s="132" t="e">
        <f>D77/$D$6*$D$106+H77/$H$6*$H$106</f>
        <v>#DIV/0!</v>
      </c>
      <c r="J77" s="134">
        <f>H77</f>
        <v>0</v>
      </c>
      <c r="K77" s="49">
        <v>1</v>
      </c>
      <c r="L77" s="49">
        <f t="shared" si="14"/>
        <v>0</v>
      </c>
      <c r="M77" s="50"/>
      <c r="N77" s="49">
        <f>L77+M77</f>
        <v>0</v>
      </c>
      <c r="O77" s="132" t="e">
        <f>J77/$D$6*$D$106+N77/$H$6*$H$106</f>
        <v>#DIV/0!</v>
      </c>
      <c r="P77" s="134">
        <f>N77</f>
        <v>0</v>
      </c>
      <c r="Q77" s="49">
        <v>1</v>
      </c>
      <c r="R77" s="49">
        <f t="shared" si="15"/>
        <v>0</v>
      </c>
      <c r="S77" s="50"/>
      <c r="T77" s="49">
        <f>R77+S77</f>
        <v>0</v>
      </c>
      <c r="U77" s="132" t="e">
        <f>P77/$D$6*$D$106+T77/$H$6*$H$106</f>
        <v>#DIV/0!</v>
      </c>
    </row>
    <row r="78" spans="1:21" ht="47.25">
      <c r="A78" s="91" t="s">
        <v>200</v>
      </c>
      <c r="B78" s="17" t="s">
        <v>201</v>
      </c>
      <c r="C78" s="110"/>
      <c r="D78" s="134">
        <f t="shared" si="12"/>
        <v>0</v>
      </c>
      <c r="E78" s="49">
        <v>1</v>
      </c>
      <c r="F78" s="49">
        <f t="shared" si="13"/>
        <v>0</v>
      </c>
      <c r="G78" s="50"/>
      <c r="H78" s="49">
        <f>F78+G78</f>
        <v>0</v>
      </c>
      <c r="I78" s="132" t="e">
        <f>D78/$D$6*$D$106+H78/$H$6*$H$106</f>
        <v>#DIV/0!</v>
      </c>
      <c r="J78" s="134">
        <f>H78</f>
        <v>0</v>
      </c>
      <c r="K78" s="49">
        <v>1</v>
      </c>
      <c r="L78" s="49">
        <f t="shared" si="14"/>
        <v>0</v>
      </c>
      <c r="M78" s="50"/>
      <c r="N78" s="49">
        <f>L78+M78</f>
        <v>0</v>
      </c>
      <c r="O78" s="132" t="e">
        <f>J78/$D$6*$D$106+N78/$H$6*$H$106</f>
        <v>#DIV/0!</v>
      </c>
      <c r="P78" s="134">
        <f>N78</f>
        <v>0</v>
      </c>
      <c r="Q78" s="49">
        <v>1</v>
      </c>
      <c r="R78" s="49">
        <f t="shared" si="15"/>
        <v>0</v>
      </c>
      <c r="S78" s="50"/>
      <c r="T78" s="49">
        <f>R78+S78</f>
        <v>0</v>
      </c>
      <c r="U78" s="132" t="e">
        <f>P78/$D$6*$D$106+T78/$H$6*$H$106</f>
        <v>#DIV/0!</v>
      </c>
    </row>
    <row r="79" spans="1:21" ht="20.25">
      <c r="A79" s="91" t="s">
        <v>202</v>
      </c>
      <c r="B79" s="17" t="s">
        <v>203</v>
      </c>
      <c r="C79" s="110"/>
      <c r="D79" s="134">
        <f t="shared" si="12"/>
        <v>0</v>
      </c>
      <c r="E79" s="49">
        <v>1</v>
      </c>
      <c r="F79" s="49">
        <f t="shared" si="13"/>
        <v>0</v>
      </c>
      <c r="G79" s="50"/>
      <c r="H79" s="49">
        <f>F79+G79</f>
        <v>0</v>
      </c>
      <c r="I79" s="132" t="e">
        <f>D79/$D$6*$D$106+H79/$H$6*$H$106</f>
        <v>#DIV/0!</v>
      </c>
      <c r="J79" s="134">
        <f>H79</f>
        <v>0</v>
      </c>
      <c r="K79" s="49">
        <v>1</v>
      </c>
      <c r="L79" s="49">
        <f t="shared" si="14"/>
        <v>0</v>
      </c>
      <c r="M79" s="50"/>
      <c r="N79" s="49">
        <f>L79+M79</f>
        <v>0</v>
      </c>
      <c r="O79" s="132" t="e">
        <f>J79/$D$6*$D$106+N79/$H$6*$H$106</f>
        <v>#DIV/0!</v>
      </c>
      <c r="P79" s="134">
        <f>N79</f>
        <v>0</v>
      </c>
      <c r="Q79" s="49">
        <v>1</v>
      </c>
      <c r="R79" s="49">
        <f t="shared" si="15"/>
        <v>0</v>
      </c>
      <c r="S79" s="50"/>
      <c r="T79" s="49">
        <f>R79+S79</f>
        <v>0</v>
      </c>
      <c r="U79" s="132" t="e">
        <f>P79/$D$6*$D$106+T79/$H$6*$H$106</f>
        <v>#DIV/0!</v>
      </c>
    </row>
    <row r="80" spans="1:21" s="39" customFormat="1" ht="20.25">
      <c r="A80" s="90" t="s">
        <v>1</v>
      </c>
      <c r="B80" s="40" t="s">
        <v>15</v>
      </c>
      <c r="C80" s="109"/>
      <c r="D80" s="129">
        <f t="shared" si="12"/>
        <v>0</v>
      </c>
      <c r="E80" s="48"/>
      <c r="F80" s="48">
        <f>F82+F83+F84+F85+F88+F89</f>
        <v>0</v>
      </c>
      <c r="G80" s="48">
        <f>G82+G83+G84+G85+G88+G89</f>
        <v>0</v>
      </c>
      <c r="H80" s="48">
        <f>H82+H83+H84+H85+H88+H89</f>
        <v>0</v>
      </c>
      <c r="I80" s="130" t="e">
        <f>I82+I83+I84+I85+I88+I89</f>
        <v>#DIV/0!</v>
      </c>
      <c r="J80" s="48">
        <f>J82+J83+J84+J85+J88+J89</f>
        <v>0</v>
      </c>
      <c r="K80" s="48"/>
      <c r="L80" s="48">
        <f>L82+L83+L84+L85+L88+L89</f>
        <v>0</v>
      </c>
      <c r="M80" s="48">
        <f>M82+M83+M84+M85+M88+M89</f>
        <v>0</v>
      </c>
      <c r="N80" s="48">
        <f>N82+N83+N84+N85+N88+N89</f>
        <v>0</v>
      </c>
      <c r="O80" s="130" t="e">
        <f>O82+O83+O84+O85+O88+O89</f>
        <v>#DIV/0!</v>
      </c>
      <c r="P80" s="48">
        <f>P82+P83+P84+P85+P88+P89</f>
        <v>0</v>
      </c>
      <c r="Q80" s="48"/>
      <c r="R80" s="48">
        <f>R82+R83+R84+R85+R88+R89</f>
        <v>0</v>
      </c>
      <c r="S80" s="48">
        <f>S82+S83+S84+S85+S88+S89</f>
        <v>0</v>
      </c>
      <c r="T80" s="48">
        <f>T82+T83+T84+T85+T88+T89</f>
        <v>0</v>
      </c>
      <c r="U80" s="130" t="e">
        <f>U82+U83+U84+U85+U88+U89</f>
        <v>#DIV/0!</v>
      </c>
    </row>
    <row r="81" spans="1:21" ht="20.25">
      <c r="A81" s="91" t="s">
        <v>3</v>
      </c>
      <c r="B81" s="15" t="s">
        <v>204</v>
      </c>
      <c r="C81" s="110"/>
      <c r="D81" s="134">
        <f t="shared" si="12"/>
        <v>0</v>
      </c>
      <c r="E81" s="49"/>
      <c r="F81" s="55"/>
      <c r="G81" s="50"/>
      <c r="H81" s="55"/>
      <c r="I81" s="132"/>
      <c r="J81" s="134"/>
      <c r="K81" s="49"/>
      <c r="L81" s="55"/>
      <c r="M81" s="50"/>
      <c r="N81" s="55"/>
      <c r="O81" s="132"/>
      <c r="P81" s="134"/>
      <c r="Q81" s="49"/>
      <c r="R81" s="55"/>
      <c r="S81" s="50"/>
      <c r="T81" s="55"/>
      <c r="U81" s="132"/>
    </row>
    <row r="82" spans="1:21" ht="20.25">
      <c r="A82" s="91" t="s">
        <v>23</v>
      </c>
      <c r="B82" s="17" t="s">
        <v>205</v>
      </c>
      <c r="C82" s="110"/>
      <c r="D82" s="134">
        <f t="shared" si="12"/>
        <v>0</v>
      </c>
      <c r="E82" s="49">
        <v>1.04</v>
      </c>
      <c r="F82" s="49">
        <f aca="true" t="shared" si="24" ref="F82:F89">D82*E82</f>
        <v>0</v>
      </c>
      <c r="G82" s="50"/>
      <c r="H82" s="49">
        <f aca="true" t="shared" si="25" ref="H82:H89">F82+G82</f>
        <v>0</v>
      </c>
      <c r="I82" s="132" t="e">
        <f aca="true" t="shared" si="26" ref="I82:I89">D82/$D$6*$D$106+H82/$H$6*$H$106</f>
        <v>#DIV/0!</v>
      </c>
      <c r="J82" s="134">
        <f aca="true" t="shared" si="27" ref="J82:J89">H82</f>
        <v>0</v>
      </c>
      <c r="K82" s="49">
        <v>1.06</v>
      </c>
      <c r="L82" s="49">
        <f aca="true" t="shared" si="28" ref="L82:L89">J82*K82</f>
        <v>0</v>
      </c>
      <c r="M82" s="50"/>
      <c r="N82" s="49">
        <f aca="true" t="shared" si="29" ref="N82:N89">L82+M82</f>
        <v>0</v>
      </c>
      <c r="O82" s="132" t="e">
        <f aca="true" t="shared" si="30" ref="O82:O89">J82/$D$6*$D$106+N82/$H$6*$H$106</f>
        <v>#DIV/0!</v>
      </c>
      <c r="P82" s="134">
        <f aca="true" t="shared" si="31" ref="P82:P89">N82</f>
        <v>0</v>
      </c>
      <c r="Q82" s="49">
        <v>1.043</v>
      </c>
      <c r="R82" s="49">
        <f aca="true" t="shared" si="32" ref="R82:R89">P82*Q82</f>
        <v>0</v>
      </c>
      <c r="S82" s="50"/>
      <c r="T82" s="49">
        <f aca="true" t="shared" si="33" ref="T82:T89">R82+S82</f>
        <v>0</v>
      </c>
      <c r="U82" s="132" t="e">
        <f aca="true" t="shared" si="34" ref="U82:U89">P82/$D$6*$D$106+T82/$H$6*$H$106</f>
        <v>#DIV/0!</v>
      </c>
    </row>
    <row r="83" spans="1:21" ht="20.25">
      <c r="A83" s="91" t="s">
        <v>4</v>
      </c>
      <c r="B83" s="15" t="s">
        <v>16</v>
      </c>
      <c r="C83" s="110"/>
      <c r="D83" s="134">
        <f t="shared" si="12"/>
        <v>0</v>
      </c>
      <c r="E83" s="49">
        <v>1.053</v>
      </c>
      <c r="F83" s="49">
        <f t="shared" si="24"/>
        <v>0</v>
      </c>
      <c r="G83" s="50"/>
      <c r="H83" s="49">
        <f t="shared" si="25"/>
        <v>0</v>
      </c>
      <c r="I83" s="132" t="e">
        <f t="shared" si="26"/>
        <v>#DIV/0!</v>
      </c>
      <c r="J83" s="134">
        <f t="shared" si="27"/>
        <v>0</v>
      </c>
      <c r="K83" s="49">
        <v>1.05</v>
      </c>
      <c r="L83" s="49">
        <f t="shared" si="28"/>
        <v>0</v>
      </c>
      <c r="M83" s="50"/>
      <c r="N83" s="49">
        <f t="shared" si="29"/>
        <v>0</v>
      </c>
      <c r="O83" s="132" t="e">
        <f t="shared" si="30"/>
        <v>#DIV/0!</v>
      </c>
      <c r="P83" s="134">
        <f t="shared" si="31"/>
        <v>0</v>
      </c>
      <c r="Q83" s="49">
        <v>1.05</v>
      </c>
      <c r="R83" s="49">
        <f t="shared" si="32"/>
        <v>0</v>
      </c>
      <c r="S83" s="50"/>
      <c r="T83" s="49">
        <f t="shared" si="33"/>
        <v>0</v>
      </c>
      <c r="U83" s="132" t="e">
        <f t="shared" si="34"/>
        <v>#DIV/0!</v>
      </c>
    </row>
    <row r="84" spans="1:21" ht="20.25">
      <c r="A84" s="91" t="s">
        <v>5</v>
      </c>
      <c r="B84" s="15" t="s">
        <v>17</v>
      </c>
      <c r="C84" s="110"/>
      <c r="D84" s="134">
        <f t="shared" si="12"/>
        <v>0</v>
      </c>
      <c r="E84" s="49">
        <v>1.053</v>
      </c>
      <c r="F84" s="49">
        <f t="shared" si="24"/>
        <v>0</v>
      </c>
      <c r="G84" s="50"/>
      <c r="H84" s="49">
        <f t="shared" si="25"/>
        <v>0</v>
      </c>
      <c r="I84" s="132" t="e">
        <f t="shared" si="26"/>
        <v>#DIV/0!</v>
      </c>
      <c r="J84" s="134">
        <f t="shared" si="27"/>
        <v>0</v>
      </c>
      <c r="K84" s="49">
        <v>1.05</v>
      </c>
      <c r="L84" s="49">
        <f t="shared" si="28"/>
        <v>0</v>
      </c>
      <c r="M84" s="50"/>
      <c r="N84" s="49">
        <f t="shared" si="29"/>
        <v>0</v>
      </c>
      <c r="O84" s="132" t="e">
        <f t="shared" si="30"/>
        <v>#DIV/0!</v>
      </c>
      <c r="P84" s="134">
        <f t="shared" si="31"/>
        <v>0</v>
      </c>
      <c r="Q84" s="49">
        <v>1.05</v>
      </c>
      <c r="R84" s="49">
        <f t="shared" si="32"/>
        <v>0</v>
      </c>
      <c r="S84" s="50"/>
      <c r="T84" s="49">
        <f t="shared" si="33"/>
        <v>0</v>
      </c>
      <c r="U84" s="132" t="e">
        <f t="shared" si="34"/>
        <v>#DIV/0!</v>
      </c>
    </row>
    <row r="85" spans="1:21" ht="20.25">
      <c r="A85" s="91" t="s">
        <v>6</v>
      </c>
      <c r="B85" s="15" t="s">
        <v>18</v>
      </c>
      <c r="C85" s="110"/>
      <c r="D85" s="134">
        <f t="shared" si="12"/>
        <v>0</v>
      </c>
      <c r="E85" s="49">
        <v>1.04</v>
      </c>
      <c r="F85" s="49">
        <f t="shared" si="24"/>
        <v>0</v>
      </c>
      <c r="G85" s="50"/>
      <c r="H85" s="49">
        <f t="shared" si="25"/>
        <v>0</v>
      </c>
      <c r="I85" s="132" t="e">
        <f t="shared" si="26"/>
        <v>#DIV/0!</v>
      </c>
      <c r="J85" s="134">
        <f t="shared" si="27"/>
        <v>0</v>
      </c>
      <c r="K85" s="49">
        <v>1.06</v>
      </c>
      <c r="L85" s="49">
        <f t="shared" si="28"/>
        <v>0</v>
      </c>
      <c r="M85" s="50"/>
      <c r="N85" s="49">
        <f t="shared" si="29"/>
        <v>0</v>
      </c>
      <c r="O85" s="132" t="e">
        <f t="shared" si="30"/>
        <v>#DIV/0!</v>
      </c>
      <c r="P85" s="134">
        <f t="shared" si="31"/>
        <v>0</v>
      </c>
      <c r="Q85" s="49">
        <v>1.043</v>
      </c>
      <c r="R85" s="49">
        <f t="shared" si="32"/>
        <v>0</v>
      </c>
      <c r="S85" s="50"/>
      <c r="T85" s="49">
        <f t="shared" si="33"/>
        <v>0</v>
      </c>
      <c r="U85" s="132" t="e">
        <f t="shared" si="34"/>
        <v>#DIV/0!</v>
      </c>
    </row>
    <row r="86" spans="1:21" ht="20.25">
      <c r="A86" s="91" t="s">
        <v>7</v>
      </c>
      <c r="B86" s="15" t="s">
        <v>206</v>
      </c>
      <c r="C86" s="110"/>
      <c r="D86" s="134">
        <f t="shared" si="12"/>
        <v>0</v>
      </c>
      <c r="E86" s="49">
        <v>1</v>
      </c>
      <c r="F86" s="49">
        <f t="shared" si="24"/>
        <v>0</v>
      </c>
      <c r="G86" s="50"/>
      <c r="H86" s="49">
        <f t="shared" si="25"/>
        <v>0</v>
      </c>
      <c r="I86" s="132" t="e">
        <f t="shared" si="26"/>
        <v>#DIV/0!</v>
      </c>
      <c r="J86" s="134">
        <f t="shared" si="27"/>
        <v>0</v>
      </c>
      <c r="K86" s="49">
        <v>1</v>
      </c>
      <c r="L86" s="49">
        <f t="shared" si="28"/>
        <v>0</v>
      </c>
      <c r="M86" s="50"/>
      <c r="N86" s="49">
        <f t="shared" si="29"/>
        <v>0</v>
      </c>
      <c r="O86" s="132" t="e">
        <f t="shared" si="30"/>
        <v>#DIV/0!</v>
      </c>
      <c r="P86" s="134">
        <f t="shared" si="31"/>
        <v>0</v>
      </c>
      <c r="Q86" s="49">
        <v>1</v>
      </c>
      <c r="R86" s="49">
        <f t="shared" si="32"/>
        <v>0</v>
      </c>
      <c r="S86" s="50"/>
      <c r="T86" s="49">
        <f t="shared" si="33"/>
        <v>0</v>
      </c>
      <c r="U86" s="132" t="e">
        <f t="shared" si="34"/>
        <v>#DIV/0!</v>
      </c>
    </row>
    <row r="87" spans="1:21" ht="20.25">
      <c r="A87" s="91" t="s">
        <v>207</v>
      </c>
      <c r="B87" s="17" t="s">
        <v>208</v>
      </c>
      <c r="C87" s="110"/>
      <c r="D87" s="134">
        <f t="shared" si="12"/>
        <v>0</v>
      </c>
      <c r="E87" s="49">
        <v>1</v>
      </c>
      <c r="F87" s="49">
        <f t="shared" si="24"/>
        <v>0</v>
      </c>
      <c r="G87" s="79"/>
      <c r="H87" s="49">
        <f t="shared" si="25"/>
        <v>0</v>
      </c>
      <c r="I87" s="132" t="e">
        <f t="shared" si="26"/>
        <v>#DIV/0!</v>
      </c>
      <c r="J87" s="134">
        <f t="shared" si="27"/>
        <v>0</v>
      </c>
      <c r="K87" s="49">
        <v>1</v>
      </c>
      <c r="L87" s="49">
        <f t="shared" si="28"/>
        <v>0</v>
      </c>
      <c r="M87" s="79"/>
      <c r="N87" s="49">
        <f t="shared" si="29"/>
        <v>0</v>
      </c>
      <c r="O87" s="132" t="e">
        <f t="shared" si="30"/>
        <v>#DIV/0!</v>
      </c>
      <c r="P87" s="134">
        <f t="shared" si="31"/>
        <v>0</v>
      </c>
      <c r="Q87" s="49">
        <v>1</v>
      </c>
      <c r="R87" s="49">
        <f t="shared" si="32"/>
        <v>0</v>
      </c>
      <c r="S87" s="79"/>
      <c r="T87" s="49">
        <f t="shared" si="33"/>
        <v>0</v>
      </c>
      <c r="U87" s="132" t="e">
        <f t="shared" si="34"/>
        <v>#DIV/0!</v>
      </c>
    </row>
    <row r="88" spans="1:21" ht="20.25">
      <c r="A88" s="91" t="s">
        <v>209</v>
      </c>
      <c r="B88" s="25" t="s">
        <v>210</v>
      </c>
      <c r="C88" s="110"/>
      <c r="D88" s="134">
        <f t="shared" si="12"/>
        <v>0</v>
      </c>
      <c r="E88" s="49">
        <v>1</v>
      </c>
      <c r="F88" s="49">
        <f t="shared" si="24"/>
        <v>0</v>
      </c>
      <c r="G88" s="79"/>
      <c r="H88" s="49">
        <f t="shared" si="25"/>
        <v>0</v>
      </c>
      <c r="I88" s="132" t="e">
        <f t="shared" si="26"/>
        <v>#DIV/0!</v>
      </c>
      <c r="J88" s="134">
        <f t="shared" si="27"/>
        <v>0</v>
      </c>
      <c r="K88" s="49">
        <v>1</v>
      </c>
      <c r="L88" s="49">
        <f t="shared" si="28"/>
        <v>0</v>
      </c>
      <c r="M88" s="79"/>
      <c r="N88" s="49">
        <f t="shared" si="29"/>
        <v>0</v>
      </c>
      <c r="O88" s="132" t="e">
        <f t="shared" si="30"/>
        <v>#DIV/0!</v>
      </c>
      <c r="P88" s="134">
        <f t="shared" si="31"/>
        <v>0</v>
      </c>
      <c r="Q88" s="49">
        <v>1</v>
      </c>
      <c r="R88" s="49">
        <f t="shared" si="32"/>
        <v>0</v>
      </c>
      <c r="S88" s="79"/>
      <c r="T88" s="49">
        <f t="shared" si="33"/>
        <v>0</v>
      </c>
      <c r="U88" s="132" t="e">
        <f t="shared" si="34"/>
        <v>#DIV/0!</v>
      </c>
    </row>
    <row r="89" spans="1:21" ht="20.25">
      <c r="A89" s="91" t="s">
        <v>211</v>
      </c>
      <c r="B89" s="17" t="s">
        <v>212</v>
      </c>
      <c r="C89" s="110"/>
      <c r="D89" s="134">
        <f t="shared" si="12"/>
        <v>0</v>
      </c>
      <c r="E89" s="49">
        <v>1</v>
      </c>
      <c r="F89" s="49">
        <f t="shared" si="24"/>
        <v>0</v>
      </c>
      <c r="G89" s="50"/>
      <c r="H89" s="49">
        <f t="shared" si="25"/>
        <v>0</v>
      </c>
      <c r="I89" s="132" t="e">
        <f t="shared" si="26"/>
        <v>#DIV/0!</v>
      </c>
      <c r="J89" s="134">
        <f t="shared" si="27"/>
        <v>0</v>
      </c>
      <c r="K89" s="49">
        <v>1</v>
      </c>
      <c r="L89" s="49">
        <f t="shared" si="28"/>
        <v>0</v>
      </c>
      <c r="M89" s="50"/>
      <c r="N89" s="49">
        <f t="shared" si="29"/>
        <v>0</v>
      </c>
      <c r="O89" s="132" t="e">
        <f t="shared" si="30"/>
        <v>#DIV/0!</v>
      </c>
      <c r="P89" s="134">
        <f t="shared" si="31"/>
        <v>0</v>
      </c>
      <c r="Q89" s="49">
        <v>1</v>
      </c>
      <c r="R89" s="49">
        <f t="shared" si="32"/>
        <v>0</v>
      </c>
      <c r="S89" s="50"/>
      <c r="T89" s="49">
        <f t="shared" si="33"/>
        <v>0</v>
      </c>
      <c r="U89" s="132" t="e">
        <f t="shared" si="34"/>
        <v>#DIV/0!</v>
      </c>
    </row>
    <row r="90" spans="1:21" s="39" customFormat="1" ht="31.5">
      <c r="A90" s="90" t="s">
        <v>2</v>
      </c>
      <c r="B90" s="41" t="s">
        <v>213</v>
      </c>
      <c r="C90" s="109"/>
      <c r="D90" s="135"/>
      <c r="E90" s="51"/>
      <c r="F90" s="51"/>
      <c r="G90" s="51"/>
      <c r="H90" s="51"/>
      <c r="I90" s="136"/>
      <c r="J90" s="135"/>
      <c r="K90" s="51"/>
      <c r="L90" s="51"/>
      <c r="M90" s="51"/>
      <c r="N90" s="51"/>
      <c r="O90" s="136"/>
      <c r="P90" s="135"/>
      <c r="Q90" s="51"/>
      <c r="R90" s="51"/>
      <c r="S90" s="51"/>
      <c r="T90" s="51"/>
      <c r="U90" s="136"/>
    </row>
    <row r="91" spans="1:21" ht="31.5">
      <c r="A91" s="95" t="s">
        <v>77</v>
      </c>
      <c r="B91" s="19" t="s">
        <v>76</v>
      </c>
      <c r="C91" s="110"/>
      <c r="D91" s="137"/>
      <c r="E91" s="57"/>
      <c r="F91" s="57"/>
      <c r="G91" s="57"/>
      <c r="H91" s="57"/>
      <c r="I91" s="138"/>
      <c r="J91" s="137"/>
      <c r="K91" s="57"/>
      <c r="L91" s="57"/>
      <c r="M91" s="57"/>
      <c r="N91" s="57"/>
      <c r="O91" s="138"/>
      <c r="P91" s="137"/>
      <c r="Q91" s="57"/>
      <c r="R91" s="57"/>
      <c r="S91" s="57"/>
      <c r="T91" s="57"/>
      <c r="U91" s="138"/>
    </row>
    <row r="92" spans="1:21" ht="31.5">
      <c r="A92" s="91" t="s">
        <v>8</v>
      </c>
      <c r="B92" s="24" t="s">
        <v>13</v>
      </c>
      <c r="C92" s="110"/>
      <c r="D92" s="137"/>
      <c r="E92" s="57"/>
      <c r="F92" s="57"/>
      <c r="G92" s="57"/>
      <c r="H92" s="57"/>
      <c r="I92" s="138"/>
      <c r="J92" s="137"/>
      <c r="K92" s="57"/>
      <c r="L92" s="57"/>
      <c r="M92" s="57"/>
      <c r="N92" s="57"/>
      <c r="O92" s="138"/>
      <c r="P92" s="137"/>
      <c r="Q92" s="57"/>
      <c r="R92" s="57"/>
      <c r="S92" s="57"/>
      <c r="T92" s="57"/>
      <c r="U92" s="138"/>
    </row>
    <row r="93" spans="1:21" ht="47.25">
      <c r="A93" s="91" t="s">
        <v>9</v>
      </c>
      <c r="B93" s="24" t="s">
        <v>214</v>
      </c>
      <c r="C93" s="110"/>
      <c r="D93" s="137"/>
      <c r="E93" s="57"/>
      <c r="F93" s="57"/>
      <c r="G93" s="57"/>
      <c r="H93" s="57"/>
      <c r="I93" s="138"/>
      <c r="J93" s="137"/>
      <c r="K93" s="57"/>
      <c r="L93" s="57"/>
      <c r="M93" s="57"/>
      <c r="N93" s="57"/>
      <c r="O93" s="138"/>
      <c r="P93" s="137"/>
      <c r="Q93" s="57"/>
      <c r="R93" s="57"/>
      <c r="S93" s="57"/>
      <c r="T93" s="57"/>
      <c r="U93" s="138"/>
    </row>
    <row r="94" spans="1:21" ht="47.25">
      <c r="A94" s="91" t="s">
        <v>109</v>
      </c>
      <c r="B94" s="24" t="s">
        <v>215</v>
      </c>
      <c r="C94" s="110"/>
      <c r="D94" s="137"/>
      <c r="E94" s="57"/>
      <c r="F94" s="57"/>
      <c r="G94" s="57"/>
      <c r="H94" s="57"/>
      <c r="I94" s="138"/>
      <c r="J94" s="137"/>
      <c r="K94" s="57"/>
      <c r="L94" s="57"/>
      <c r="M94" s="57"/>
      <c r="N94" s="57"/>
      <c r="O94" s="138"/>
      <c r="P94" s="137"/>
      <c r="Q94" s="57"/>
      <c r="R94" s="57"/>
      <c r="S94" s="57"/>
      <c r="T94" s="57"/>
      <c r="U94" s="138"/>
    </row>
    <row r="95" spans="1:21" s="39" customFormat="1" ht="31.5">
      <c r="A95" s="90" t="s">
        <v>10</v>
      </c>
      <c r="B95" s="45" t="s">
        <v>14</v>
      </c>
      <c r="C95" s="109"/>
      <c r="D95" s="135"/>
      <c r="E95" s="58"/>
      <c r="F95" s="58"/>
      <c r="G95" s="58"/>
      <c r="H95" s="58"/>
      <c r="I95" s="139"/>
      <c r="J95" s="135"/>
      <c r="K95" s="58"/>
      <c r="L95" s="58"/>
      <c r="M95" s="58"/>
      <c r="N95" s="58"/>
      <c r="O95" s="139"/>
      <c r="P95" s="135"/>
      <c r="Q95" s="58"/>
      <c r="R95" s="58"/>
      <c r="S95" s="58"/>
      <c r="T95" s="58"/>
      <c r="U95" s="139"/>
    </row>
    <row r="96" spans="1:21" ht="20.25">
      <c r="A96" s="91" t="s">
        <v>110</v>
      </c>
      <c r="B96" s="16" t="s">
        <v>216</v>
      </c>
      <c r="C96" s="113"/>
      <c r="D96" s="137"/>
      <c r="E96" s="57"/>
      <c r="F96" s="57"/>
      <c r="G96" s="57"/>
      <c r="H96" s="57"/>
      <c r="I96" s="138"/>
      <c r="J96" s="137"/>
      <c r="K96" s="57"/>
      <c r="L96" s="57"/>
      <c r="M96" s="57"/>
      <c r="N96" s="57"/>
      <c r="O96" s="138"/>
      <c r="P96" s="137"/>
      <c r="Q96" s="57"/>
      <c r="R96" s="57"/>
      <c r="S96" s="57"/>
      <c r="T96" s="57"/>
      <c r="U96" s="138"/>
    </row>
    <row r="97" spans="1:21" s="39" customFormat="1" ht="20.25">
      <c r="A97" s="90" t="s">
        <v>88</v>
      </c>
      <c r="B97" s="40" t="s">
        <v>103</v>
      </c>
      <c r="C97" s="111">
        <f>C8+C80+C90-C95</f>
        <v>0</v>
      </c>
      <c r="D97" s="140">
        <f>C97</f>
        <v>0</v>
      </c>
      <c r="E97" s="48"/>
      <c r="F97" s="60">
        <f>F8+F80+F90-F95</f>
        <v>0</v>
      </c>
      <c r="G97" s="60">
        <f>G8+G80+G90-G95</f>
        <v>0</v>
      </c>
      <c r="H97" s="60">
        <f>H8+H80+H90-H95</f>
        <v>0</v>
      </c>
      <c r="I97" s="133" t="e">
        <f>I8+I80+I90-I95</f>
        <v>#DIV/0!</v>
      </c>
      <c r="J97" s="60">
        <f>J8+J80+J90-J95</f>
        <v>0</v>
      </c>
      <c r="K97" s="48"/>
      <c r="L97" s="60">
        <f>L8+L80+L90-L95</f>
        <v>0</v>
      </c>
      <c r="M97" s="60">
        <f>M8+M80+M90-M95</f>
        <v>0</v>
      </c>
      <c r="N97" s="60">
        <f>N8+N80+N90-N95</f>
        <v>0</v>
      </c>
      <c r="O97" s="133" t="e">
        <f>O8+O80+O90-O95</f>
        <v>#DIV/0!</v>
      </c>
      <c r="P97" s="60">
        <f>P8+P80+P90-P95</f>
        <v>0</v>
      </c>
      <c r="Q97" s="48"/>
      <c r="R97" s="60">
        <f>R8+R80+R90-R95</f>
        <v>0</v>
      </c>
      <c r="S97" s="60">
        <f>S8+S80+S90-S95</f>
        <v>0</v>
      </c>
      <c r="T97" s="60">
        <f>T8+T80+T90-T95</f>
        <v>0</v>
      </c>
      <c r="U97" s="133" t="e">
        <f>U8+U80+U90-U95</f>
        <v>#DIV/0!</v>
      </c>
    </row>
    <row r="98" spans="1:21" s="39" customFormat="1" ht="20.25">
      <c r="A98" s="90" t="s">
        <v>94</v>
      </c>
      <c r="B98" s="40" t="s">
        <v>104</v>
      </c>
      <c r="C98" s="111">
        <f>C97*V5</f>
        <v>0</v>
      </c>
      <c r="D98" s="140">
        <f>C98</f>
        <v>0</v>
      </c>
      <c r="E98" s="48"/>
      <c r="F98" s="60">
        <f>F97*V5</f>
        <v>0</v>
      </c>
      <c r="G98" s="60">
        <f>G97*V5</f>
        <v>0</v>
      </c>
      <c r="H98" s="60">
        <f>H97*V5</f>
        <v>0</v>
      </c>
      <c r="I98" s="133" t="e">
        <f>I97*V5</f>
        <v>#DIV/0!</v>
      </c>
      <c r="J98" s="60">
        <f>J97*V5</f>
        <v>0</v>
      </c>
      <c r="K98" s="48"/>
      <c r="L98" s="60">
        <f>L97*V5</f>
        <v>0</v>
      </c>
      <c r="M98" s="60">
        <f>M97*AB5</f>
        <v>0</v>
      </c>
      <c r="N98" s="60">
        <f>N97*V5</f>
        <v>0</v>
      </c>
      <c r="O98" s="133" t="e">
        <f>O97*V5</f>
        <v>#DIV/0!</v>
      </c>
      <c r="P98" s="60">
        <f>P97*V5</f>
        <v>0</v>
      </c>
      <c r="Q98" s="48"/>
      <c r="R98" s="60">
        <f>R97*V5</f>
        <v>0</v>
      </c>
      <c r="S98" s="60">
        <f>S97*AH5</f>
        <v>0</v>
      </c>
      <c r="T98" s="60">
        <f>T97*V5</f>
        <v>0</v>
      </c>
      <c r="U98" s="133" t="e">
        <f>U97*V5</f>
        <v>#DIV/0!</v>
      </c>
    </row>
    <row r="99" spans="1:21" s="39" customFormat="1" ht="20.25">
      <c r="A99" s="90" t="s">
        <v>95</v>
      </c>
      <c r="B99" s="40" t="s">
        <v>217</v>
      </c>
      <c r="C99" s="114"/>
      <c r="D99" s="129">
        <f>C99</f>
        <v>0</v>
      </c>
      <c r="E99" s="48">
        <v>1.04</v>
      </c>
      <c r="F99" s="48">
        <f>C99*E99</f>
        <v>0</v>
      </c>
      <c r="G99" s="51"/>
      <c r="H99" s="48">
        <f>F99+G99</f>
        <v>0</v>
      </c>
      <c r="I99" s="141"/>
      <c r="J99" s="129">
        <f>H99</f>
        <v>0</v>
      </c>
      <c r="K99" s="48">
        <v>1.06</v>
      </c>
      <c r="L99" s="48">
        <f>J99*K99</f>
        <v>0</v>
      </c>
      <c r="M99" s="51"/>
      <c r="N99" s="48">
        <f>L99+M99</f>
        <v>0</v>
      </c>
      <c r="O99" s="141"/>
      <c r="P99" s="129">
        <f>N99</f>
        <v>0</v>
      </c>
      <c r="Q99" s="48">
        <v>1.043</v>
      </c>
      <c r="R99" s="48">
        <f>P99*Q99</f>
        <v>0</v>
      </c>
      <c r="S99" s="51"/>
      <c r="T99" s="48">
        <f>R99+S99</f>
        <v>0</v>
      </c>
      <c r="U99" s="141"/>
    </row>
    <row r="100" spans="1:21" s="39" customFormat="1" ht="20.25">
      <c r="A100" s="90" t="s">
        <v>12</v>
      </c>
      <c r="B100" s="40" t="s">
        <v>218</v>
      </c>
      <c r="C100" s="114"/>
      <c r="D100" s="129">
        <f>C100</f>
        <v>0</v>
      </c>
      <c r="E100" s="48">
        <v>1.04</v>
      </c>
      <c r="F100" s="48">
        <f>C100*E100</f>
        <v>0</v>
      </c>
      <c r="G100" s="51"/>
      <c r="H100" s="48">
        <f>F100+G100</f>
        <v>0</v>
      </c>
      <c r="I100" s="141"/>
      <c r="J100" s="129">
        <f>H100</f>
        <v>0</v>
      </c>
      <c r="K100" s="48">
        <v>1.06</v>
      </c>
      <c r="L100" s="48">
        <f>J100*K100</f>
        <v>0</v>
      </c>
      <c r="M100" s="51"/>
      <c r="N100" s="48">
        <f>L100+M100</f>
        <v>0</v>
      </c>
      <c r="O100" s="141"/>
      <c r="P100" s="129">
        <f>N100</f>
        <v>0</v>
      </c>
      <c r="Q100" s="48">
        <v>1.043</v>
      </c>
      <c r="R100" s="48">
        <f>P100*Q100</f>
        <v>0</v>
      </c>
      <c r="S100" s="51"/>
      <c r="T100" s="48">
        <f>R100+S100</f>
        <v>0</v>
      </c>
      <c r="U100" s="141"/>
    </row>
    <row r="101" spans="1:21" s="39" customFormat="1" ht="31.5">
      <c r="A101" s="90" t="s">
        <v>98</v>
      </c>
      <c r="B101" s="40" t="s">
        <v>105</v>
      </c>
      <c r="C101" s="114"/>
      <c r="D101" s="142"/>
      <c r="E101" s="58"/>
      <c r="F101" s="58"/>
      <c r="G101" s="58"/>
      <c r="H101" s="58"/>
      <c r="I101" s="141"/>
      <c r="J101" s="142"/>
      <c r="K101" s="58"/>
      <c r="L101" s="58"/>
      <c r="M101" s="58"/>
      <c r="N101" s="58"/>
      <c r="O101" s="141"/>
      <c r="P101" s="142"/>
      <c r="Q101" s="58"/>
      <c r="R101" s="58"/>
      <c r="S101" s="58"/>
      <c r="T101" s="58"/>
      <c r="U101" s="141"/>
    </row>
    <row r="102" spans="2:21" s="29" customFormat="1" ht="20.25">
      <c r="B102" s="30" t="s">
        <v>56</v>
      </c>
      <c r="C102" s="67" t="e">
        <f>C97/C6</f>
        <v>#DIV/0!</v>
      </c>
      <c r="D102" s="143" t="e">
        <f>D97/D6</f>
        <v>#DIV/0!</v>
      </c>
      <c r="E102" s="144"/>
      <c r="F102" s="31" t="e">
        <f>F97/F6</f>
        <v>#DIV/0!</v>
      </c>
      <c r="G102" s="62" t="s">
        <v>57</v>
      </c>
      <c r="H102" s="67" t="e">
        <f>H97/H6</f>
        <v>#DIV/0!</v>
      </c>
      <c r="I102" s="145" t="s">
        <v>57</v>
      </c>
      <c r="J102" s="143" t="e">
        <f>J97/J6</f>
        <v>#DIV/0!</v>
      </c>
      <c r="K102" s="144"/>
      <c r="L102" s="31" t="e">
        <f>L97/L6</f>
        <v>#DIV/0!</v>
      </c>
      <c r="M102" s="62" t="s">
        <v>57</v>
      </c>
      <c r="N102" s="67" t="e">
        <f>N97/N6</f>
        <v>#DIV/0!</v>
      </c>
      <c r="O102" s="145" t="s">
        <v>57</v>
      </c>
      <c r="P102" s="143" t="e">
        <f>P97/P6</f>
        <v>#DIV/0!</v>
      </c>
      <c r="Q102" s="144"/>
      <c r="R102" s="31" t="e">
        <f>R97/R6</f>
        <v>#DIV/0!</v>
      </c>
      <c r="S102" s="62" t="s">
        <v>57</v>
      </c>
      <c r="T102" s="67" t="e">
        <f>T97/T6</f>
        <v>#DIV/0!</v>
      </c>
      <c r="U102" s="145" t="s">
        <v>57</v>
      </c>
    </row>
    <row r="103" spans="2:21" s="29" customFormat="1" ht="20.25">
      <c r="B103" s="30" t="s">
        <v>58</v>
      </c>
      <c r="C103" s="67" t="e">
        <f>C102*V5</f>
        <v>#DIV/0!</v>
      </c>
      <c r="D103" s="143" t="e">
        <f>D102*V5</f>
        <v>#DIV/0!</v>
      </c>
      <c r="E103" s="144"/>
      <c r="F103" s="31" t="e">
        <f>F102*V5</f>
        <v>#DIV/0!</v>
      </c>
      <c r="G103" s="62" t="s">
        <v>57</v>
      </c>
      <c r="H103" s="67" t="e">
        <f>H102*V5</f>
        <v>#DIV/0!</v>
      </c>
      <c r="I103" s="145" t="s">
        <v>57</v>
      </c>
      <c r="J103" s="143" t="e">
        <f>J102*V5</f>
        <v>#DIV/0!</v>
      </c>
      <c r="K103" s="144"/>
      <c r="L103" s="31" t="e">
        <f>L102*V5</f>
        <v>#DIV/0!</v>
      </c>
      <c r="M103" s="62" t="s">
        <v>57</v>
      </c>
      <c r="N103" s="67" t="e">
        <f>N102*V5</f>
        <v>#DIV/0!</v>
      </c>
      <c r="O103" s="145" t="s">
        <v>57</v>
      </c>
      <c r="P103" s="143" t="e">
        <f>P102*V5</f>
        <v>#DIV/0!</v>
      </c>
      <c r="Q103" s="144"/>
      <c r="R103" s="31" t="e">
        <f>R102*V5</f>
        <v>#DIV/0!</v>
      </c>
      <c r="S103" s="62" t="s">
        <v>57</v>
      </c>
      <c r="T103" s="67" t="e">
        <f>T102*V5</f>
        <v>#DIV/0!</v>
      </c>
      <c r="U103" s="145" t="s">
        <v>57</v>
      </c>
    </row>
    <row r="104" spans="1:21" s="29" customFormat="1" ht="20.25">
      <c r="A104" s="33"/>
      <c r="B104" s="34" t="s">
        <v>59</v>
      </c>
      <c r="C104" s="115" t="s">
        <v>57</v>
      </c>
      <c r="D104" s="146" t="e">
        <f>D102/C102*100</f>
        <v>#DIV/0!</v>
      </c>
      <c r="E104" s="63" t="s">
        <v>57</v>
      </c>
      <c r="F104" s="35" t="e">
        <f>F102/C102*100</f>
        <v>#DIV/0!</v>
      </c>
      <c r="G104" s="63" t="s">
        <v>57</v>
      </c>
      <c r="H104" s="68" t="e">
        <f>H102/C102*100</f>
        <v>#DIV/0!</v>
      </c>
      <c r="I104" s="145" t="s">
        <v>57</v>
      </c>
      <c r="J104" s="146" t="e">
        <f>J102/H102*100</f>
        <v>#DIV/0!</v>
      </c>
      <c r="K104" s="63" t="s">
        <v>57</v>
      </c>
      <c r="L104" s="35" t="e">
        <f>L102/J102*100</f>
        <v>#DIV/0!</v>
      </c>
      <c r="M104" s="63" t="s">
        <v>57</v>
      </c>
      <c r="N104" s="68" t="e">
        <f>N102/J102*100</f>
        <v>#DIV/0!</v>
      </c>
      <c r="O104" s="145" t="s">
        <v>57</v>
      </c>
      <c r="P104" s="146" t="e">
        <f>P102/N102*100</f>
        <v>#DIV/0!</v>
      </c>
      <c r="Q104" s="63" t="s">
        <v>57</v>
      </c>
      <c r="R104" s="35" t="e">
        <f>R102/P102*100</f>
        <v>#DIV/0!</v>
      </c>
      <c r="S104" s="63" t="s">
        <v>57</v>
      </c>
      <c r="T104" s="68" t="e">
        <f>T102/P102*100</f>
        <v>#DIV/0!</v>
      </c>
      <c r="U104" s="145" t="s">
        <v>57</v>
      </c>
    </row>
    <row r="105" spans="1:21" s="29" customFormat="1" ht="20.25">
      <c r="A105" s="33"/>
      <c r="B105" s="64" t="s">
        <v>60</v>
      </c>
      <c r="C105" s="116" t="s">
        <v>57</v>
      </c>
      <c r="D105" s="147" t="e">
        <f>D103/C103*100</f>
        <v>#DIV/0!</v>
      </c>
      <c r="E105" s="65" t="s">
        <v>57</v>
      </c>
      <c r="F105" s="66" t="e">
        <f>F103/C103*100</f>
        <v>#DIV/0!</v>
      </c>
      <c r="G105" s="65" t="s">
        <v>57</v>
      </c>
      <c r="H105" s="69" t="e">
        <f>H103/C103*100</f>
        <v>#DIV/0!</v>
      </c>
      <c r="I105" s="145" t="s">
        <v>57</v>
      </c>
      <c r="J105" s="147" t="e">
        <f>J103/H103*100</f>
        <v>#DIV/0!</v>
      </c>
      <c r="K105" s="65" t="s">
        <v>57</v>
      </c>
      <c r="L105" s="66" t="e">
        <f>L103/J103*100</f>
        <v>#DIV/0!</v>
      </c>
      <c r="M105" s="65" t="s">
        <v>57</v>
      </c>
      <c r="N105" s="69" t="e">
        <f>N103/J103*100</f>
        <v>#DIV/0!</v>
      </c>
      <c r="O105" s="145" t="s">
        <v>57</v>
      </c>
      <c r="P105" s="147" t="e">
        <f>P103/N103*100</f>
        <v>#DIV/0!</v>
      </c>
      <c r="Q105" s="65" t="s">
        <v>57</v>
      </c>
      <c r="R105" s="66" t="e">
        <f>R103/P103*100</f>
        <v>#DIV/0!</v>
      </c>
      <c r="S105" s="65" t="s">
        <v>57</v>
      </c>
      <c r="T105" s="69" t="e">
        <f>T103/P103*100</f>
        <v>#DIV/0!</v>
      </c>
      <c r="U105" s="145" t="s">
        <v>57</v>
      </c>
    </row>
    <row r="106" spans="1:21" s="29" customFormat="1" ht="33" thickBot="1">
      <c r="A106" s="90">
        <v>12</v>
      </c>
      <c r="B106" s="30" t="s">
        <v>221</v>
      </c>
      <c r="C106" s="117" t="s">
        <v>57</v>
      </c>
      <c r="D106" s="148"/>
      <c r="E106" s="149" t="s">
        <v>57</v>
      </c>
      <c r="F106" s="149" t="s">
        <v>57</v>
      </c>
      <c r="G106" s="149" t="s">
        <v>57</v>
      </c>
      <c r="H106" s="149"/>
      <c r="I106" s="150">
        <f>I6-H6</f>
        <v>0</v>
      </c>
      <c r="J106" s="148"/>
      <c r="K106" s="149" t="s">
        <v>57</v>
      </c>
      <c r="L106" s="149" t="s">
        <v>57</v>
      </c>
      <c r="M106" s="149" t="s">
        <v>57</v>
      </c>
      <c r="N106" s="149"/>
      <c r="O106" s="150">
        <f>O6-N6</f>
        <v>0</v>
      </c>
      <c r="P106" s="148"/>
      <c r="Q106" s="149" t="s">
        <v>57</v>
      </c>
      <c r="R106" s="149" t="s">
        <v>57</v>
      </c>
      <c r="S106" s="149" t="s">
        <v>57</v>
      </c>
      <c r="T106" s="149"/>
      <c r="U106" s="150">
        <f>U6-T6</f>
        <v>0</v>
      </c>
    </row>
    <row r="107" spans="1:21" s="2" customFormat="1" ht="15.75">
      <c r="A107" s="36"/>
      <c r="B107" s="37"/>
      <c r="C107" s="56"/>
      <c r="D107" s="3"/>
      <c r="E107" s="3"/>
      <c r="F107" s="3"/>
      <c r="G107" s="3"/>
      <c r="H107" s="3"/>
      <c r="I107" s="76"/>
      <c r="J107" s="3"/>
      <c r="K107" s="3"/>
      <c r="L107" s="3"/>
      <c r="M107" s="3"/>
      <c r="N107" s="3"/>
      <c r="O107" s="76"/>
      <c r="P107" s="3"/>
      <c r="Q107" s="3"/>
      <c r="R107" s="3"/>
      <c r="S107" s="3"/>
      <c r="T107" s="3"/>
      <c r="U107" s="76"/>
    </row>
    <row r="108" spans="1:21" s="2" customFormat="1" ht="15.75">
      <c r="A108" s="33" t="s">
        <v>235</v>
      </c>
      <c r="B108" s="37"/>
      <c r="C108" s="56"/>
      <c r="D108" s="3"/>
      <c r="E108" s="3"/>
      <c r="F108" s="3"/>
      <c r="G108" s="3"/>
      <c r="H108" s="3"/>
      <c r="I108" s="76"/>
      <c r="J108" s="3"/>
      <c r="K108" s="3"/>
      <c r="L108" s="3"/>
      <c r="M108" s="3"/>
      <c r="N108" s="3"/>
      <c r="O108" s="76"/>
      <c r="P108" s="3"/>
      <c r="Q108" s="3"/>
      <c r="R108" s="3"/>
      <c r="S108" s="3"/>
      <c r="T108" s="3"/>
      <c r="U108" s="76"/>
    </row>
    <row r="109" spans="1:21" s="2" customFormat="1" ht="15.75">
      <c r="A109" s="29" t="s">
        <v>66</v>
      </c>
      <c r="B109" s="37"/>
      <c r="C109" s="56"/>
      <c r="D109" s="3"/>
      <c r="E109" s="3"/>
      <c r="F109" s="3"/>
      <c r="G109" s="3"/>
      <c r="H109" s="3"/>
      <c r="I109" s="76"/>
      <c r="J109" s="3"/>
      <c r="K109" s="3"/>
      <c r="L109" s="3"/>
      <c r="M109" s="3"/>
      <c r="N109" s="3"/>
      <c r="O109" s="76"/>
      <c r="P109" s="3"/>
      <c r="Q109" s="3"/>
      <c r="R109" s="3"/>
      <c r="S109" s="3"/>
      <c r="T109" s="3"/>
      <c r="U109" s="76"/>
    </row>
    <row r="110" spans="1:21" s="2" customFormat="1" ht="15.75">
      <c r="A110" s="29" t="s">
        <v>237</v>
      </c>
      <c r="B110" s="37"/>
      <c r="C110" s="56"/>
      <c r="D110" s="3"/>
      <c r="E110" s="3"/>
      <c r="F110" s="3"/>
      <c r="G110" s="3"/>
      <c r="H110" s="3"/>
      <c r="I110" s="76"/>
      <c r="J110" s="3"/>
      <c r="K110" s="3"/>
      <c r="L110" s="3"/>
      <c r="M110" s="3"/>
      <c r="N110" s="3"/>
      <c r="O110" s="76"/>
      <c r="P110" s="3"/>
      <c r="Q110" s="3"/>
      <c r="R110" s="3"/>
      <c r="S110" s="3"/>
      <c r="T110" s="3"/>
      <c r="U110" s="76"/>
    </row>
    <row r="111" ht="15.75">
      <c r="A111" s="29" t="s">
        <v>222</v>
      </c>
    </row>
    <row r="112" ht="15.75">
      <c r="A112" s="46" t="s">
        <v>238</v>
      </c>
    </row>
  </sheetData>
  <sheetProtection formatColumns="0" formatRows="0"/>
  <printOptions/>
  <pageMargins left="0.17" right="0.29" top="0.24" bottom="0.28" header="0.19" footer="0.28"/>
  <pageSetup fitToHeight="2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user</cp:lastModifiedBy>
  <cp:lastPrinted>2013-05-28T05:47:14Z</cp:lastPrinted>
  <dcterms:created xsi:type="dcterms:W3CDTF">2013-05-08T03:22:12Z</dcterms:created>
  <dcterms:modified xsi:type="dcterms:W3CDTF">2014-12-05T07:44:21Z</dcterms:modified>
  <cp:category/>
  <cp:version/>
  <cp:contentType/>
  <cp:contentStatus/>
</cp:coreProperties>
</file>